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3\maindata\2021-R03\03経営・人材対策部\経営セクション\13_経営継承・発展等支援事業\02_特設サイト\3_特設サイト掲載データ\継承２次応募ページ\"/>
    </mc:Choice>
  </mc:AlternateContent>
  <xr:revisionPtr revIDLastSave="0" documentId="13_ncr:40009_{D7D976B7-8D72-4882-B0BF-1917DC5DAC04}" xr6:coauthVersionLast="47" xr6:coauthVersionMax="47" xr10:uidLastSave="{00000000-0000-0000-0000-000000000000}"/>
  <bookViews>
    <workbookView xWindow="-120" yWindow="-120" windowWidth="29040" windowHeight="15960" tabRatio="926"/>
  </bookViews>
  <sheets>
    <sheet name="総括表（計算式入り）" sheetId="23" r:id="rId1"/>
  </sheets>
  <definedNames>
    <definedName name="_xlnm.Print_Area" localSheetId="0">'総括表（計算式入り）'!$A$1:$CM$20</definedName>
  </definedNames>
  <calcPr calcId="181029"/>
  <customWorkbookViews>
    <customWorkbookView name="農林水産省 - 個人用ビュー" guid="{2D0A40D8-FB66-4073-B1E4-E40A40A37F53}" mergeInterval="0" personalView="1" maximized="1" xWindow="1" yWindow="1" windowWidth="1276" windowHeight="582" tabRatio="906" activeSheetId="4"/>
  </customWorkbookViews>
</workbook>
</file>

<file path=xl/calcChain.xml><?xml version="1.0" encoding="utf-8"?>
<calcChain xmlns="http://schemas.openxmlformats.org/spreadsheetml/2006/main">
  <c r="BW19" i="23" l="1"/>
  <c r="BV19" i="23"/>
  <c r="BU19" i="23"/>
  <c r="BW18" i="23"/>
  <c r="CM18" i="23"/>
  <c r="BV18" i="23"/>
  <c r="BU18" i="23"/>
  <c r="BW17" i="23"/>
  <c r="BV17" i="23"/>
  <c r="CM17" i="23"/>
  <c r="BU17" i="23"/>
  <c r="BW16" i="23"/>
  <c r="BV16" i="23"/>
  <c r="BU16" i="23"/>
  <c r="BW15" i="23"/>
  <c r="BV15" i="23"/>
  <c r="BU15" i="23"/>
  <c r="BW14" i="23"/>
  <c r="CM14" i="23"/>
  <c r="BV14" i="23"/>
  <c r="BU14" i="23"/>
  <c r="BW13" i="23"/>
  <c r="BV13" i="23"/>
  <c r="BU13" i="23"/>
  <c r="BW12" i="23"/>
  <c r="BV12" i="23"/>
  <c r="BU12" i="23"/>
  <c r="CM12" i="23"/>
  <c r="BW11" i="23"/>
  <c r="BV11" i="23"/>
  <c r="BU11" i="23"/>
  <c r="BW10" i="23"/>
  <c r="CM10" i="23"/>
  <c r="BV10" i="23"/>
  <c r="BU10" i="23"/>
  <c r="BW9" i="23"/>
  <c r="BV9" i="23"/>
  <c r="BU9" i="23"/>
  <c r="BW8" i="23"/>
  <c r="BV8" i="23"/>
  <c r="BU8" i="23"/>
  <c r="CM8" i="23"/>
  <c r="BX8" i="23"/>
  <c r="BY8" i="23"/>
  <c r="BZ8" i="23"/>
  <c r="CA8" i="23"/>
  <c r="CC8" i="23"/>
  <c r="CD8" i="23"/>
  <c r="CE8" i="23"/>
  <c r="CF8" i="23"/>
  <c r="BX9" i="23"/>
  <c r="BY9" i="23"/>
  <c r="BZ9" i="23"/>
  <c r="CA9" i="23"/>
  <c r="CC9" i="23"/>
  <c r="CD9" i="23"/>
  <c r="CE9" i="23"/>
  <c r="CF9" i="23"/>
  <c r="BX10" i="23"/>
  <c r="BY10" i="23"/>
  <c r="BZ10" i="23"/>
  <c r="CA10" i="23"/>
  <c r="CC10" i="23"/>
  <c r="CD10" i="23"/>
  <c r="CE10" i="23"/>
  <c r="CF10" i="23"/>
  <c r="CM13" i="23"/>
  <c r="CM15" i="23"/>
  <c r="BC19" i="23"/>
  <c r="BC18" i="23"/>
  <c r="BC17" i="23"/>
  <c r="BC16" i="23"/>
  <c r="BX16" i="23"/>
  <c r="CM16" i="23"/>
  <c r="BC15" i="23"/>
  <c r="BC14" i="23"/>
  <c r="BC13" i="23"/>
  <c r="BX13" i="23"/>
  <c r="BC12" i="23"/>
  <c r="BY12" i="23"/>
  <c r="BC11" i="23"/>
  <c r="BC10" i="23"/>
  <c r="BC9" i="23"/>
  <c r="BC8" i="23"/>
  <c r="AO20" i="23"/>
  <c r="AN20" i="23"/>
  <c r="AM20" i="23"/>
  <c r="AL20" i="23"/>
  <c r="CK17" i="23"/>
  <c r="CJ17" i="23"/>
  <c r="CI17" i="23"/>
  <c r="CH17" i="23"/>
  <c r="CL17" i="23"/>
  <c r="CG17" i="23"/>
  <c r="BT17" i="23"/>
  <c r="BS17" i="23"/>
  <c r="BK17" i="23"/>
  <c r="BJ17" i="23"/>
  <c r="BI17" i="23"/>
  <c r="BD17" i="23"/>
  <c r="BZ17" i="23"/>
  <c r="BY17" i="23"/>
  <c r="AW17" i="23"/>
  <c r="AN17" i="23"/>
  <c r="AO17" i="23"/>
  <c r="AK17" i="23"/>
  <c r="CE17" i="23"/>
  <c r="T17" i="23"/>
  <c r="S17" i="23"/>
  <c r="BR17" i="23"/>
  <c r="O17" i="23"/>
  <c r="L17" i="23"/>
  <c r="CK16" i="23"/>
  <c r="CJ16" i="23"/>
  <c r="CI16" i="23"/>
  <c r="CH16" i="23"/>
  <c r="CG16" i="23"/>
  <c r="BY16" i="23"/>
  <c r="BT16" i="23"/>
  <c r="BS16" i="23"/>
  <c r="BP16" i="23"/>
  <c r="BK16" i="23"/>
  <c r="BJ16" i="23"/>
  <c r="BI16" i="23"/>
  <c r="BD16" i="23"/>
  <c r="BZ16" i="23"/>
  <c r="AW16" i="23"/>
  <c r="AN16" i="23"/>
  <c r="AO16" i="23"/>
  <c r="AK16" i="23"/>
  <c r="CE16" i="23"/>
  <c r="T16" i="23"/>
  <c r="S16" i="23"/>
  <c r="BR16" i="23"/>
  <c r="O16" i="23"/>
  <c r="L16" i="23"/>
  <c r="U16" i="23"/>
  <c r="CK15" i="23"/>
  <c r="CJ15" i="23"/>
  <c r="CI15" i="23"/>
  <c r="CH15" i="23"/>
  <c r="CL15" i="23"/>
  <c r="CG15" i="23"/>
  <c r="BT15" i="23"/>
  <c r="BS15" i="23"/>
  <c r="BK15" i="23"/>
  <c r="BJ15" i="23"/>
  <c r="BI15" i="23"/>
  <c r="BH15" i="23"/>
  <c r="BD15" i="23"/>
  <c r="BZ15" i="23"/>
  <c r="BY15" i="23"/>
  <c r="AW15" i="23"/>
  <c r="AN15" i="23"/>
  <c r="AO15" i="23"/>
  <c r="AK15" i="23"/>
  <c r="CE15" i="23"/>
  <c r="T15" i="23"/>
  <c r="S15" i="23"/>
  <c r="BR15" i="23"/>
  <c r="O15" i="23"/>
  <c r="L15" i="23"/>
  <c r="CK14" i="23"/>
  <c r="CJ14" i="23"/>
  <c r="CI14" i="23"/>
  <c r="CH14" i="23"/>
  <c r="CG14" i="23"/>
  <c r="BT14" i="23"/>
  <c r="BS14" i="23"/>
  <c r="BK14" i="23"/>
  <c r="BJ14" i="23"/>
  <c r="BI14" i="23"/>
  <c r="BH14" i="23"/>
  <c r="BD14" i="23"/>
  <c r="BZ14" i="23"/>
  <c r="BY14" i="23"/>
  <c r="AW14" i="23"/>
  <c r="AO14" i="23"/>
  <c r="AN14" i="23"/>
  <c r="AK14" i="23"/>
  <c r="CE14" i="23"/>
  <c r="T14" i="23"/>
  <c r="S14" i="23"/>
  <c r="BR14" i="23"/>
  <c r="O14" i="23"/>
  <c r="L14" i="23"/>
  <c r="U14" i="23"/>
  <c r="CG9" i="23"/>
  <c r="CH9" i="23"/>
  <c r="CI9" i="23"/>
  <c r="CJ9" i="23"/>
  <c r="CK9" i="23"/>
  <c r="CG10" i="23"/>
  <c r="CH10" i="23"/>
  <c r="CI10" i="23"/>
  <c r="CJ10" i="23"/>
  <c r="CK10" i="23"/>
  <c r="CG11" i="23"/>
  <c r="CH11" i="23"/>
  <c r="CI11" i="23"/>
  <c r="CJ11" i="23"/>
  <c r="CK11" i="23"/>
  <c r="CG12" i="23"/>
  <c r="CH12" i="23"/>
  <c r="CI12" i="23"/>
  <c r="CJ12" i="23"/>
  <c r="CK12" i="23"/>
  <c r="CG13" i="23"/>
  <c r="CH13" i="23"/>
  <c r="CI13" i="23"/>
  <c r="CJ13" i="23"/>
  <c r="CK13" i="23"/>
  <c r="CG18" i="23"/>
  <c r="CH18" i="23"/>
  <c r="CI18" i="23"/>
  <c r="CJ18" i="23"/>
  <c r="CK18" i="23"/>
  <c r="CG19" i="23"/>
  <c r="CH19" i="23"/>
  <c r="CI19" i="23"/>
  <c r="CJ19" i="23"/>
  <c r="CK19" i="23"/>
  <c r="CH8" i="23"/>
  <c r="CI8" i="23"/>
  <c r="CJ8" i="23"/>
  <c r="CK8" i="23"/>
  <c r="CG8" i="23"/>
  <c r="AW8" i="23"/>
  <c r="AW9" i="23"/>
  <c r="AW10" i="23"/>
  <c r="AW11" i="23"/>
  <c r="AW12" i="23"/>
  <c r="AW13" i="23"/>
  <c r="AW18" i="23"/>
  <c r="AW19" i="23"/>
  <c r="BY11" i="23"/>
  <c r="BY13" i="23"/>
  <c r="BY18" i="23"/>
  <c r="BY19" i="23"/>
  <c r="AN8" i="23"/>
  <c r="AO8" i="23"/>
  <c r="S8" i="23"/>
  <c r="BR8" i="23"/>
  <c r="O9" i="23"/>
  <c r="O10" i="23"/>
  <c r="O11" i="23"/>
  <c r="O12" i="23"/>
  <c r="O13" i="23"/>
  <c r="O18" i="23"/>
  <c r="O19" i="23"/>
  <c r="L9" i="23"/>
  <c r="L10" i="23"/>
  <c r="L11" i="23"/>
  <c r="L12" i="23"/>
  <c r="L13" i="23"/>
  <c r="L18" i="23"/>
  <c r="L19" i="23"/>
  <c r="L8" i="23"/>
  <c r="O8" i="23"/>
  <c r="T8" i="23"/>
  <c r="BD9" i="23"/>
  <c r="BH9" i="23"/>
  <c r="BD10" i="23"/>
  <c r="BD11" i="23"/>
  <c r="BH11" i="23"/>
  <c r="BD12" i="23"/>
  <c r="BH12" i="23"/>
  <c r="BD13" i="23"/>
  <c r="BH13" i="23"/>
  <c r="BD18" i="23"/>
  <c r="BH18" i="23"/>
  <c r="BD19" i="23"/>
  <c r="CA19" i="23"/>
  <c r="BD8" i="23"/>
  <c r="AN9" i="23"/>
  <c r="AO9" i="23"/>
  <c r="AN10" i="23"/>
  <c r="AO10" i="23"/>
  <c r="AN11" i="23"/>
  <c r="AO11" i="23"/>
  <c r="AN12" i="23"/>
  <c r="AO12" i="23"/>
  <c r="AN13" i="23"/>
  <c r="AO13" i="23"/>
  <c r="AN18" i="23"/>
  <c r="AO18" i="23"/>
  <c r="AN19" i="23"/>
  <c r="AO19" i="23"/>
  <c r="BS9" i="23"/>
  <c r="BS10" i="23"/>
  <c r="BS11" i="23"/>
  <c r="BS12" i="23"/>
  <c r="BS13" i="23"/>
  <c r="BS18" i="23"/>
  <c r="BS19" i="23"/>
  <c r="BT9" i="23"/>
  <c r="BT10" i="23"/>
  <c r="BT11" i="23"/>
  <c r="BT12" i="23"/>
  <c r="BT13" i="23"/>
  <c r="BT18" i="23"/>
  <c r="BT19" i="23"/>
  <c r="BT8" i="23"/>
  <c r="BS8" i="23"/>
  <c r="T9" i="23"/>
  <c r="T10" i="23"/>
  <c r="T11" i="23"/>
  <c r="T12" i="23"/>
  <c r="T13" i="23"/>
  <c r="T18" i="23"/>
  <c r="T19" i="23"/>
  <c r="BI8" i="23"/>
  <c r="BJ8" i="23"/>
  <c r="BK8" i="23"/>
  <c r="AK8" i="23"/>
  <c r="BI9" i="23"/>
  <c r="BJ9" i="23"/>
  <c r="BK9" i="23"/>
  <c r="BI10" i="23"/>
  <c r="BJ10" i="23"/>
  <c r="BK10" i="23"/>
  <c r="BI11" i="23"/>
  <c r="BJ11" i="23"/>
  <c r="BK11" i="23"/>
  <c r="BI12" i="23"/>
  <c r="BJ12" i="23"/>
  <c r="BK12" i="23"/>
  <c r="BI13" i="23"/>
  <c r="BJ13" i="23"/>
  <c r="BK13" i="23"/>
  <c r="BI18" i="23"/>
  <c r="BJ18" i="23"/>
  <c r="BK18" i="23"/>
  <c r="BI19" i="23"/>
  <c r="BJ19" i="23"/>
  <c r="BK19" i="23"/>
  <c r="BZ11" i="23"/>
  <c r="AK10" i="23"/>
  <c r="AK11" i="23"/>
  <c r="CF11" i="23"/>
  <c r="AK12" i="23"/>
  <c r="CF12" i="23"/>
  <c r="AK13" i="23"/>
  <c r="CF13" i="23"/>
  <c r="AK18" i="23"/>
  <c r="CE18" i="23"/>
  <c r="AK19" i="23"/>
  <c r="CF19" i="23"/>
  <c r="AK9" i="23"/>
  <c r="S10" i="23"/>
  <c r="BO10" i="23"/>
  <c r="S11" i="23"/>
  <c r="BQ11" i="23"/>
  <c r="S12" i="23"/>
  <c r="BO12" i="23"/>
  <c r="S13" i="23"/>
  <c r="BO13" i="23"/>
  <c r="S18" i="23"/>
  <c r="BO18" i="23"/>
  <c r="S19" i="23"/>
  <c r="BQ19" i="23"/>
  <c r="S9" i="23"/>
  <c r="BN9" i="23"/>
  <c r="BO11" i="23"/>
  <c r="BP11" i="23"/>
  <c r="U17" i="23"/>
  <c r="W17" i="23"/>
  <c r="BM17" i="23"/>
  <c r="BH17" i="23"/>
  <c r="CA17" i="23"/>
  <c r="BO17" i="23"/>
  <c r="BQ16" i="23"/>
  <c r="CL16" i="23"/>
  <c r="BP17" i="23"/>
  <c r="BX17" i="23"/>
  <c r="CC17" i="23"/>
  <c r="CD16" i="23"/>
  <c r="CF17" i="23"/>
  <c r="BQ17" i="23"/>
  <c r="CD17" i="23"/>
  <c r="U15" i="23"/>
  <c r="W15" i="23"/>
  <c r="BM15" i="23"/>
  <c r="CC16" i="23"/>
  <c r="BN17" i="23"/>
  <c r="W16" i="23"/>
  <c r="BM16" i="23"/>
  <c r="CA14" i="23"/>
  <c r="CA15" i="23"/>
  <c r="BO16" i="23"/>
  <c r="CA16" i="23"/>
  <c r="CF16" i="23"/>
  <c r="BH16" i="23"/>
  <c r="U18" i="23"/>
  <c r="U10" i="23"/>
  <c r="W10" i="23"/>
  <c r="BM10" i="23"/>
  <c r="W14" i="23"/>
  <c r="BM14" i="23"/>
  <c r="BN16" i="23"/>
  <c r="BO15" i="23"/>
  <c r="CF15" i="23"/>
  <c r="U19" i="23"/>
  <c r="BP15" i="23"/>
  <c r="BX15" i="23"/>
  <c r="CC15" i="23"/>
  <c r="CL14" i="23"/>
  <c r="BQ15" i="23"/>
  <c r="CD15" i="23"/>
  <c r="U13" i="23"/>
  <c r="W13" i="23"/>
  <c r="BM13" i="23"/>
  <c r="BN15" i="23"/>
  <c r="BO14" i="23"/>
  <c r="CF14" i="23"/>
  <c r="BQ8" i="23"/>
  <c r="BP14" i="23"/>
  <c r="BX14" i="23"/>
  <c r="CC14" i="23"/>
  <c r="BQ13" i="23"/>
  <c r="BZ12" i="23"/>
  <c r="BQ14" i="23"/>
  <c r="CD14" i="23"/>
  <c r="BN14" i="23"/>
  <c r="BN13" i="23"/>
  <c r="CC12" i="23"/>
  <c r="BN19" i="23"/>
  <c r="CE12" i="23"/>
  <c r="CA18" i="23"/>
  <c r="U9" i="23"/>
  <c r="CC13" i="23"/>
  <c r="BH19" i="23"/>
  <c r="BX18" i="23"/>
  <c r="BR13" i="23"/>
  <c r="BO9" i="23"/>
  <c r="BX11" i="23"/>
  <c r="CL8" i="23"/>
  <c r="CL19" i="23"/>
  <c r="BR11" i="23"/>
  <c r="BP9" i="23"/>
  <c r="BP8" i="23"/>
  <c r="BR10" i="23"/>
  <c r="BN8" i="23"/>
  <c r="BN11" i="23"/>
  <c r="U8" i="23"/>
  <c r="W8" i="23"/>
  <c r="U11" i="23"/>
  <c r="W11" i="23"/>
  <c r="BM11" i="23"/>
  <c r="W19" i="23"/>
  <c r="BM19" i="23"/>
  <c r="CD19" i="23"/>
  <c r="BQ18" i="23"/>
  <c r="BN18" i="23"/>
  <c r="CD12" i="23"/>
  <c r="U12" i="23"/>
  <c r="W12" i="23"/>
  <c r="BM12" i="23"/>
  <c r="CL9" i="23"/>
  <c r="BO8" i="23"/>
  <c r="BP10" i="23"/>
  <c r="CC18" i="23"/>
  <c r="CL18" i="23"/>
  <c r="CL10" i="23"/>
  <c r="CD11" i="23"/>
  <c r="BZ19" i="23"/>
  <c r="W18" i="23"/>
  <c r="BM18" i="23"/>
  <c r="CL13" i="23"/>
  <c r="CL12" i="23"/>
  <c r="CL11" i="23"/>
  <c r="BN12" i="23"/>
  <c r="CF18" i="23"/>
  <c r="BR19" i="23"/>
  <c r="CA12" i="23"/>
  <c r="BP12" i="23"/>
  <c r="BX19" i="23"/>
  <c r="CA11" i="23"/>
  <c r="CD13" i="23"/>
  <c r="CD18" i="23"/>
  <c r="BP19" i="23"/>
  <c r="BO19" i="23"/>
  <c r="BZ18" i="23"/>
  <c r="W9" i="23"/>
  <c r="BM9" i="23"/>
  <c r="BQ9" i="23"/>
  <c r="CE19" i="23"/>
  <c r="BH10" i="23"/>
  <c r="BR9" i="23"/>
  <c r="BQ12" i="23"/>
  <c r="CC19" i="23"/>
  <c r="BR12" i="23"/>
  <c r="BP18" i="23"/>
  <c r="BZ13" i="23"/>
  <c r="BQ10" i="23"/>
  <c r="BP13" i="23"/>
  <c r="CE13" i="23"/>
  <c r="BN10" i="23"/>
  <c r="BR18" i="23"/>
  <c r="CC11" i="23"/>
  <c r="CE11" i="23"/>
  <c r="BH8" i="23"/>
  <c r="CA13" i="23"/>
  <c r="CM19" i="23"/>
  <c r="BM8" i="23"/>
  <c r="CM11" i="23"/>
  <c r="BX12" i="23"/>
  <c r="CM9" i="23"/>
</calcChain>
</file>

<file path=xl/sharedStrings.xml><?xml version="1.0" encoding="utf-8"?>
<sst xmlns="http://schemas.openxmlformats.org/spreadsheetml/2006/main" count="174" uniqueCount="148">
  <si>
    <t>市町村名</t>
    <rPh sb="0" eb="3">
      <t>シチョウソン</t>
    </rPh>
    <rPh sb="3" eb="4">
      <t>メイ</t>
    </rPh>
    <phoneticPr fontId="4"/>
  </si>
  <si>
    <t>合　　計</t>
    <rPh sb="0" eb="1">
      <t>ゴウ</t>
    </rPh>
    <rPh sb="3" eb="4">
      <t>ケイ</t>
    </rPh>
    <phoneticPr fontId="4"/>
  </si>
  <si>
    <t>イ　目標ポイント</t>
    <rPh sb="2" eb="4">
      <t>モクヒョウ</t>
    </rPh>
    <phoneticPr fontId="4"/>
  </si>
  <si>
    <t>経費情報</t>
    <rPh sb="0" eb="2">
      <t>ケイヒ</t>
    </rPh>
    <rPh sb="2" eb="4">
      <t>ジョウホウ</t>
    </rPh>
    <phoneticPr fontId="4"/>
  </si>
  <si>
    <t>農業者の詳細</t>
    <rPh sb="0" eb="3">
      <t>ノウギョウシャ</t>
    </rPh>
    <rPh sb="4" eb="6">
      <t>ショウサイ</t>
    </rPh>
    <phoneticPr fontId="4"/>
  </si>
  <si>
    <t>営農類型</t>
    <rPh sb="0" eb="2">
      <t>エイノウ</t>
    </rPh>
    <rPh sb="2" eb="4">
      <t>ルイケイ</t>
    </rPh>
    <phoneticPr fontId="4"/>
  </si>
  <si>
    <t/>
  </si>
  <si>
    <t>ポイント合計</t>
    <rPh sb="4" eb="6">
      <t>ゴウケイ</t>
    </rPh>
    <phoneticPr fontId="4"/>
  </si>
  <si>
    <t>取組項目数</t>
    <rPh sb="0" eb="2">
      <t>トリク</t>
    </rPh>
    <rPh sb="2" eb="5">
      <t>コウモクスウ</t>
    </rPh>
    <phoneticPr fontId="15"/>
  </si>
  <si>
    <t xml:space="preserve">成果目標の設定状況
</t>
    <rPh sb="0" eb="2">
      <t>セイカ</t>
    </rPh>
    <rPh sb="2" eb="4">
      <t>モクヒョウ</t>
    </rPh>
    <rPh sb="5" eb="7">
      <t>セッテイ</t>
    </rPh>
    <rPh sb="7" eb="9">
      <t>ジョウキョウ</t>
    </rPh>
    <phoneticPr fontId="14"/>
  </si>
  <si>
    <t>ポイント</t>
    <phoneticPr fontId="4"/>
  </si>
  <si>
    <t>農地中間管理機構からの賃借権等の設定</t>
    <rPh sb="0" eb="2">
      <t>ノウチ</t>
    </rPh>
    <rPh sb="2" eb="4">
      <t>チュウカン</t>
    </rPh>
    <rPh sb="4" eb="6">
      <t>カンリ</t>
    </rPh>
    <rPh sb="6" eb="8">
      <t>キコウ</t>
    </rPh>
    <rPh sb="11" eb="13">
      <t>チンシャク</t>
    </rPh>
    <rPh sb="13" eb="14">
      <t>ケン</t>
    </rPh>
    <rPh sb="14" eb="15">
      <t>トウ</t>
    </rPh>
    <rPh sb="16" eb="18">
      <t>セッテイ</t>
    </rPh>
    <phoneticPr fontId="16"/>
  </si>
  <si>
    <t>女性の取組</t>
    <rPh sb="0" eb="2">
      <t>ジョセイ</t>
    </rPh>
    <rPh sb="3" eb="5">
      <t>トリクミ</t>
    </rPh>
    <phoneticPr fontId="16"/>
  </si>
  <si>
    <t>農業所得の水準</t>
    <rPh sb="0" eb="2">
      <t>ノウギョウ</t>
    </rPh>
    <rPh sb="2" eb="4">
      <t>ショトク</t>
    </rPh>
    <rPh sb="5" eb="7">
      <t>スイジュン</t>
    </rPh>
    <phoneticPr fontId="16"/>
  </si>
  <si>
    <t>a ２％以上</t>
    <rPh sb="4" eb="6">
      <t>イジョウ</t>
    </rPh>
    <phoneticPr fontId="16"/>
  </si>
  <si>
    <t>地域貢献の取組</t>
    <rPh sb="0" eb="2">
      <t>チイキ</t>
    </rPh>
    <rPh sb="2" eb="4">
      <t>コウケン</t>
    </rPh>
    <rPh sb="5" eb="7">
      <t>トリクミ</t>
    </rPh>
    <phoneticPr fontId="4"/>
  </si>
  <si>
    <t>経営発展の取組</t>
    <rPh sb="0" eb="2">
      <t>ケイエイ</t>
    </rPh>
    <rPh sb="2" eb="4">
      <t>ハッテン</t>
    </rPh>
    <rPh sb="5" eb="7">
      <t>トリクミ</t>
    </rPh>
    <phoneticPr fontId="16"/>
  </si>
  <si>
    <t>ア　取組項目数</t>
    <rPh sb="2" eb="4">
      <t>トリクミ</t>
    </rPh>
    <rPh sb="4" eb="7">
      <t>コウモクスウ</t>
    </rPh>
    <phoneticPr fontId="16"/>
  </si>
  <si>
    <t>イ　加点項目</t>
    <rPh sb="2" eb="4">
      <t>カテン</t>
    </rPh>
    <rPh sb="4" eb="6">
      <t>コウモク</t>
    </rPh>
    <phoneticPr fontId="16"/>
  </si>
  <si>
    <t>性別</t>
    <rPh sb="0" eb="2">
      <t>セイベツ</t>
    </rPh>
    <phoneticPr fontId="16"/>
  </si>
  <si>
    <t>農業所得</t>
    <rPh sb="0" eb="2">
      <t>ノウギョウ</t>
    </rPh>
    <rPh sb="2" eb="4">
      <t>ショトク</t>
    </rPh>
    <phoneticPr fontId="16"/>
  </si>
  <si>
    <t>農業者情報</t>
    <rPh sb="0" eb="3">
      <t>ノウギョウシャ</t>
    </rPh>
    <rPh sb="3" eb="5">
      <t>ジョウホウ</t>
    </rPh>
    <phoneticPr fontId="16"/>
  </si>
  <si>
    <t>従業員数等</t>
    <rPh sb="0" eb="3">
      <t>ジュウギョウイン</t>
    </rPh>
    <rPh sb="3" eb="4">
      <t>スウ</t>
    </rPh>
    <rPh sb="4" eb="5">
      <t>トウ</t>
    </rPh>
    <phoneticPr fontId="16"/>
  </si>
  <si>
    <t>経営発展の取組情報</t>
    <rPh sb="0" eb="2">
      <t>ケイエイ</t>
    </rPh>
    <rPh sb="2" eb="4">
      <t>ハッテン</t>
    </rPh>
    <rPh sb="5" eb="7">
      <t>トリクミ</t>
    </rPh>
    <rPh sb="7" eb="9">
      <t>ジョウホウ</t>
    </rPh>
    <phoneticPr fontId="4"/>
  </si>
  <si>
    <t>男性</t>
    <rPh sb="0" eb="2">
      <t>ダンセイ</t>
    </rPh>
    <phoneticPr fontId="16"/>
  </si>
  <si>
    <t>女性</t>
    <rPh sb="0" eb="2">
      <t>ジョセイ</t>
    </rPh>
    <phoneticPr fontId="16"/>
  </si>
  <si>
    <t>個人</t>
    <rPh sb="0" eb="2">
      <t>コジン</t>
    </rPh>
    <phoneticPr fontId="16"/>
  </si>
  <si>
    <t>法人</t>
    <rPh sb="0" eb="2">
      <t>ホウジン</t>
    </rPh>
    <phoneticPr fontId="16"/>
  </si>
  <si>
    <t>区分</t>
    <rPh sb="0" eb="2">
      <t>クブン</t>
    </rPh>
    <phoneticPr fontId="16"/>
  </si>
  <si>
    <t>水田作</t>
    <rPh sb="0" eb="2">
      <t>スイデン</t>
    </rPh>
    <rPh sb="2" eb="3">
      <t>サク</t>
    </rPh>
    <phoneticPr fontId="16"/>
  </si>
  <si>
    <t>畑作</t>
    <rPh sb="0" eb="2">
      <t>ハタサク</t>
    </rPh>
    <phoneticPr fontId="16"/>
  </si>
  <si>
    <t>露地野菜</t>
    <rPh sb="0" eb="2">
      <t>ロジ</t>
    </rPh>
    <rPh sb="2" eb="4">
      <t>ヤサイ</t>
    </rPh>
    <phoneticPr fontId="16"/>
  </si>
  <si>
    <t>施設野菜</t>
    <rPh sb="0" eb="2">
      <t>シセツ</t>
    </rPh>
    <rPh sb="2" eb="4">
      <t>ヤサイ</t>
    </rPh>
    <phoneticPr fontId="16"/>
  </si>
  <si>
    <t>果樹</t>
    <rPh sb="0" eb="2">
      <t>カジュ</t>
    </rPh>
    <phoneticPr fontId="16"/>
  </si>
  <si>
    <t>露地花き</t>
    <rPh sb="0" eb="2">
      <t>ロジ</t>
    </rPh>
    <rPh sb="2" eb="3">
      <t>カ</t>
    </rPh>
    <phoneticPr fontId="16"/>
  </si>
  <si>
    <t>施設花き</t>
    <rPh sb="0" eb="2">
      <t>シセツ</t>
    </rPh>
    <rPh sb="2" eb="3">
      <t>カ</t>
    </rPh>
    <phoneticPr fontId="16"/>
  </si>
  <si>
    <t>酪農</t>
    <rPh sb="0" eb="2">
      <t>ラクノウ</t>
    </rPh>
    <phoneticPr fontId="16"/>
  </si>
  <si>
    <t>繁殖牛</t>
    <rPh sb="0" eb="2">
      <t>ハンショク</t>
    </rPh>
    <rPh sb="2" eb="3">
      <t>ギュウ</t>
    </rPh>
    <phoneticPr fontId="16"/>
  </si>
  <si>
    <t>肥育牛</t>
    <rPh sb="0" eb="2">
      <t>ヒイク</t>
    </rPh>
    <rPh sb="2" eb="3">
      <t>ギュウ</t>
    </rPh>
    <phoneticPr fontId="16"/>
  </si>
  <si>
    <t>養豚</t>
    <rPh sb="0" eb="2">
      <t>ヨウトン</t>
    </rPh>
    <phoneticPr fontId="16"/>
  </si>
  <si>
    <t>採卵養鶏</t>
    <rPh sb="0" eb="2">
      <t>サイラン</t>
    </rPh>
    <rPh sb="2" eb="4">
      <t>ヨウケイ</t>
    </rPh>
    <phoneticPr fontId="16"/>
  </si>
  <si>
    <t>その他</t>
    <rPh sb="2" eb="3">
      <t>タ</t>
    </rPh>
    <phoneticPr fontId="16"/>
  </si>
  <si>
    <t>（２）経営面積等の拡大</t>
    <rPh sb="3" eb="5">
      <t>ケイエイ</t>
    </rPh>
    <rPh sb="5" eb="7">
      <t>メンセキ</t>
    </rPh>
    <rPh sb="7" eb="8">
      <t>トウ</t>
    </rPh>
    <rPh sb="9" eb="11">
      <t>カクダイ</t>
    </rPh>
    <phoneticPr fontId="16"/>
  </si>
  <si>
    <t>農地面積の拡大</t>
    <rPh sb="0" eb="2">
      <t>ノウチ</t>
    </rPh>
    <rPh sb="2" eb="4">
      <t>メンセキ</t>
    </rPh>
    <rPh sb="5" eb="7">
      <t>カクダイ</t>
    </rPh>
    <phoneticPr fontId="16"/>
  </si>
  <si>
    <t>飼養頭数の拡大</t>
    <rPh sb="0" eb="2">
      <t>シヨウ</t>
    </rPh>
    <rPh sb="2" eb="4">
      <t>トウスウ</t>
    </rPh>
    <rPh sb="5" eb="7">
      <t>カクダイ</t>
    </rPh>
    <phoneticPr fontId="16"/>
  </si>
  <si>
    <t>都道府県名</t>
    <rPh sb="0" eb="4">
      <t>トドウフケン</t>
    </rPh>
    <rPh sb="4" eb="5">
      <t>メイ</t>
    </rPh>
    <phoneticPr fontId="16"/>
  </si>
  <si>
    <t>食肉鶏</t>
    <rPh sb="0" eb="2">
      <t>ショクニク</t>
    </rPh>
    <rPh sb="2" eb="3">
      <t>ケイ</t>
    </rPh>
    <phoneticPr fontId="16"/>
  </si>
  <si>
    <t>農業所得（円）</t>
    <rPh sb="0" eb="2">
      <t>ノウギョウ</t>
    </rPh>
    <rPh sb="2" eb="4">
      <t>ショトク</t>
    </rPh>
    <rPh sb="5" eb="6">
      <t>エン</t>
    </rPh>
    <phoneticPr fontId="16"/>
  </si>
  <si>
    <t>増減率（％）</t>
    <rPh sb="0" eb="2">
      <t>ゾウゲン</t>
    </rPh>
    <rPh sb="2" eb="3">
      <t>リツ</t>
    </rPh>
    <phoneticPr fontId="4"/>
  </si>
  <si>
    <t>市町村の基本構想所得目標（円）</t>
    <rPh sb="13" eb="14">
      <t>エン</t>
    </rPh>
    <phoneticPr fontId="16"/>
  </si>
  <si>
    <t>市町村の基本構想所得目標達成率（％）</t>
    <rPh sb="0" eb="3">
      <t>シチョウソン</t>
    </rPh>
    <rPh sb="4" eb="6">
      <t>キホン</t>
    </rPh>
    <rPh sb="6" eb="8">
      <t>コウソウ</t>
    </rPh>
    <rPh sb="8" eb="10">
      <t>ショトク</t>
    </rPh>
    <rPh sb="10" eb="12">
      <t>モクヒョウ</t>
    </rPh>
    <rPh sb="12" eb="14">
      <t>タッセイ</t>
    </rPh>
    <rPh sb="14" eb="15">
      <t>リツ</t>
    </rPh>
    <phoneticPr fontId="16"/>
  </si>
  <si>
    <t>うち女性の数（人）</t>
    <rPh sb="2" eb="4">
      <t>ジョセイ</t>
    </rPh>
    <rPh sb="5" eb="6">
      <t>カズ</t>
    </rPh>
    <rPh sb="7" eb="8">
      <t>ニン</t>
    </rPh>
    <phoneticPr fontId="16"/>
  </si>
  <si>
    <t>役員数（人）</t>
    <rPh sb="0" eb="2">
      <t>ヤクイン</t>
    </rPh>
    <rPh sb="2" eb="3">
      <t>スウ</t>
    </rPh>
    <rPh sb="4" eb="5">
      <t>ニン</t>
    </rPh>
    <phoneticPr fontId="16"/>
  </si>
  <si>
    <t>経営継承時点での年齢（歳）</t>
    <rPh sb="0" eb="2">
      <t>ケイエイ</t>
    </rPh>
    <rPh sb="2" eb="4">
      <t>ケイショウ</t>
    </rPh>
    <rPh sb="4" eb="6">
      <t>ジテン</t>
    </rPh>
    <rPh sb="8" eb="10">
      <t>ネンレイ</t>
    </rPh>
    <rPh sb="11" eb="12">
      <t>サイ</t>
    </rPh>
    <phoneticPr fontId="16"/>
  </si>
  <si>
    <t>補助対象経費（円）</t>
    <rPh sb="7" eb="8">
      <t>エン</t>
    </rPh>
    <phoneticPr fontId="16"/>
  </si>
  <si>
    <t>事業費（円）</t>
    <rPh sb="0" eb="3">
      <t>ジギョウヒ</t>
    </rPh>
    <rPh sb="4" eb="5">
      <t>エン</t>
    </rPh>
    <phoneticPr fontId="4"/>
  </si>
  <si>
    <t>うち国費（円）</t>
    <rPh sb="2" eb="4">
      <t>コクヒ</t>
    </rPh>
    <rPh sb="5" eb="6">
      <t>エン</t>
    </rPh>
    <phoneticPr fontId="4"/>
  </si>
  <si>
    <t>うち市町村費（円）</t>
    <rPh sb="2" eb="5">
      <t>シチョウソン</t>
    </rPh>
    <rPh sb="5" eb="6">
      <t>ヒ</t>
    </rPh>
    <rPh sb="7" eb="8">
      <t>エン</t>
    </rPh>
    <phoneticPr fontId="4"/>
  </si>
  <si>
    <t>除税額（円）</t>
    <rPh sb="0" eb="1">
      <t>ジョ</t>
    </rPh>
    <rPh sb="1" eb="3">
      <t>ゼイガク</t>
    </rPh>
    <rPh sb="4" eb="5">
      <t>エン</t>
    </rPh>
    <phoneticPr fontId="4"/>
  </si>
  <si>
    <t>経営面積等の拡大</t>
    <rPh sb="0" eb="2">
      <t>ケイエイ</t>
    </rPh>
    <rPh sb="2" eb="4">
      <t>メンセキ</t>
    </rPh>
    <rPh sb="4" eb="5">
      <t>トウ</t>
    </rPh>
    <rPh sb="6" eb="8">
      <t>カクダイ</t>
    </rPh>
    <phoneticPr fontId="4"/>
  </si>
  <si>
    <t>b　４％以上</t>
    <rPh sb="4" eb="6">
      <t>イジョウ</t>
    </rPh>
    <phoneticPr fontId="16"/>
  </si>
  <si>
    <t>C　６％以上</t>
    <rPh sb="3" eb="5">
      <t>イジョウ</t>
    </rPh>
    <phoneticPr fontId="16"/>
  </si>
  <si>
    <t>（ア）１名増</t>
    <rPh sb="4" eb="5">
      <t>メイ</t>
    </rPh>
    <rPh sb="5" eb="6">
      <t>ゾウ</t>
    </rPh>
    <phoneticPr fontId="16"/>
  </si>
  <si>
    <t>（ア）２項目</t>
    <rPh sb="4" eb="5">
      <t>コウ</t>
    </rPh>
    <rPh sb="5" eb="6">
      <t>モク</t>
    </rPh>
    <phoneticPr fontId="16"/>
  </si>
  <si>
    <t>（イ）３項目</t>
    <rPh sb="4" eb="5">
      <t>コウ</t>
    </rPh>
    <rPh sb="5" eb="6">
      <t>モク</t>
    </rPh>
    <phoneticPr fontId="16"/>
  </si>
  <si>
    <t>（ウ）４項目</t>
    <rPh sb="4" eb="5">
      <t>コウ</t>
    </rPh>
    <rPh sb="5" eb="6">
      <t>モク</t>
    </rPh>
    <phoneticPr fontId="16"/>
  </si>
  <si>
    <t>（エ）５項目以上</t>
    <rPh sb="4" eb="5">
      <t>コウ</t>
    </rPh>
    <rPh sb="5" eb="6">
      <t>モク</t>
    </rPh>
    <rPh sb="6" eb="8">
      <t>イジョウ</t>
    </rPh>
    <phoneticPr fontId="16"/>
  </si>
  <si>
    <t>（ア）経営の法人化</t>
    <rPh sb="3" eb="5">
      <t>ケイエイ</t>
    </rPh>
    <rPh sb="6" eb="9">
      <t>ホウジンカ</t>
    </rPh>
    <phoneticPr fontId="16"/>
  </si>
  <si>
    <t>（イ）新たな品種・作物・部門の導入</t>
    <rPh sb="3" eb="4">
      <t>アラ</t>
    </rPh>
    <rPh sb="6" eb="8">
      <t>ヒンシュ</t>
    </rPh>
    <rPh sb="9" eb="11">
      <t>サクモツ</t>
    </rPh>
    <rPh sb="12" eb="14">
      <t>ブモン</t>
    </rPh>
    <rPh sb="15" eb="17">
      <t>ドウニュウ</t>
    </rPh>
    <phoneticPr fontId="16"/>
  </si>
  <si>
    <t>（ウ）認証の取得</t>
    <rPh sb="3" eb="5">
      <t>ニンショウ</t>
    </rPh>
    <rPh sb="6" eb="8">
      <t>シュトク</t>
    </rPh>
    <phoneticPr fontId="16"/>
  </si>
  <si>
    <t>（エ）データを活用した経営の実践</t>
    <rPh sb="7" eb="9">
      <t>カツヨウ</t>
    </rPh>
    <rPh sb="11" eb="13">
      <t>ケイエイ</t>
    </rPh>
    <rPh sb="14" eb="16">
      <t>ジッセン</t>
    </rPh>
    <phoneticPr fontId="16"/>
  </si>
  <si>
    <t>（オ）就業規則の策定</t>
    <rPh sb="3" eb="5">
      <t>シュウギョウ</t>
    </rPh>
    <rPh sb="5" eb="7">
      <t>キソク</t>
    </rPh>
    <rPh sb="8" eb="10">
      <t>サクテイ</t>
    </rPh>
    <phoneticPr fontId="16"/>
  </si>
  <si>
    <t>２年度目</t>
    <rPh sb="1" eb="2">
      <t>ネン</t>
    </rPh>
    <rPh sb="2" eb="3">
      <t>タビ</t>
    </rPh>
    <rPh sb="3" eb="4">
      <t>メ</t>
    </rPh>
    <phoneticPr fontId="4"/>
  </si>
  <si>
    <t>経営形態の別</t>
    <rPh sb="0" eb="2">
      <t>ケイエイ</t>
    </rPh>
    <rPh sb="2" eb="4">
      <t>ケイタイ</t>
    </rPh>
    <rPh sb="5" eb="6">
      <t>ベツ</t>
    </rPh>
    <phoneticPr fontId="4"/>
  </si>
  <si>
    <t>助成対象者名</t>
    <rPh sb="0" eb="2">
      <t>ジョセイ</t>
    </rPh>
    <rPh sb="2" eb="5">
      <t>タイショウシャ</t>
    </rPh>
    <rPh sb="5" eb="6">
      <t>メイ</t>
    </rPh>
    <phoneticPr fontId="4"/>
  </si>
  <si>
    <t>付加価値額の向上</t>
    <rPh sb="0" eb="2">
      <t>フカ</t>
    </rPh>
    <rPh sb="2" eb="5">
      <t>カチガク</t>
    </rPh>
    <rPh sb="6" eb="8">
      <t>コウジョウ</t>
    </rPh>
    <phoneticPr fontId="4"/>
  </si>
  <si>
    <t>常時雇用者数（人）</t>
    <phoneticPr fontId="16"/>
  </si>
  <si>
    <t>付加価値額の向上　　</t>
    <rPh sb="0" eb="2">
      <t>フカ</t>
    </rPh>
    <rPh sb="2" eb="5">
      <t>カチガク</t>
    </rPh>
    <rPh sb="6" eb="8">
      <t>コウジョウ</t>
    </rPh>
    <phoneticPr fontId="4"/>
  </si>
  <si>
    <t>整理番号</t>
    <rPh sb="0" eb="2">
      <t>セイリ</t>
    </rPh>
    <rPh sb="2" eb="4">
      <t>バンゴウ</t>
    </rPh>
    <phoneticPr fontId="4"/>
  </si>
  <si>
    <t>イ　常時雇用者数の増加</t>
    <rPh sb="2" eb="4">
      <t>ジョウジ</t>
    </rPh>
    <rPh sb="4" eb="7">
      <t>コヨウシャ</t>
    </rPh>
    <rPh sb="7" eb="8">
      <t>スウ</t>
    </rPh>
    <rPh sb="9" eb="11">
      <t>ゾウカ</t>
    </rPh>
    <phoneticPr fontId="4"/>
  </si>
  <si>
    <t>（ア）継承時点の付加価値額　（万円）</t>
    <rPh sb="3" eb="5">
      <t>ケイショウ</t>
    </rPh>
    <rPh sb="5" eb="7">
      <t>ジテン</t>
    </rPh>
    <rPh sb="8" eb="10">
      <t>フカ</t>
    </rPh>
    <rPh sb="10" eb="13">
      <t>カチガク</t>
    </rPh>
    <rPh sb="15" eb="17">
      <t>マンエン</t>
    </rPh>
    <phoneticPr fontId="4"/>
  </si>
  <si>
    <t>（イ）継承時点の就業者１当たり付加価値額（万円）</t>
    <rPh sb="3" eb="5">
      <t>ケイショウ</t>
    </rPh>
    <rPh sb="5" eb="7">
      <t>ジテン</t>
    </rPh>
    <rPh sb="8" eb="11">
      <t>シュウギョウシャ</t>
    </rPh>
    <rPh sb="12" eb="13">
      <t>ア</t>
    </rPh>
    <rPh sb="15" eb="17">
      <t>フカ</t>
    </rPh>
    <rPh sb="17" eb="19">
      <t>カチ</t>
    </rPh>
    <rPh sb="19" eb="20">
      <t>ガク</t>
    </rPh>
    <phoneticPr fontId="4"/>
  </si>
  <si>
    <t>臨時雇用者数（人）</t>
    <rPh sb="0" eb="2">
      <t>リンジ</t>
    </rPh>
    <rPh sb="2" eb="4">
      <t>コヨウ</t>
    </rPh>
    <rPh sb="4" eb="5">
      <t>シャ</t>
    </rPh>
    <rPh sb="5" eb="6">
      <t>スウ</t>
    </rPh>
    <phoneticPr fontId="16"/>
  </si>
  <si>
    <t>　a　経営の法人化</t>
    <rPh sb="3" eb="5">
      <t>ケイエイ</t>
    </rPh>
    <rPh sb="6" eb="9">
      <t>ホウジンカ</t>
    </rPh>
    <phoneticPr fontId="4"/>
  </si>
  <si>
    <t>　b　新たな品種・作物・部門の導入</t>
    <rPh sb="3" eb="4">
      <t>アラ</t>
    </rPh>
    <rPh sb="6" eb="8">
      <t>ヒンシュ</t>
    </rPh>
    <rPh sb="9" eb="11">
      <t>サクモツ</t>
    </rPh>
    <rPh sb="12" eb="14">
      <t>ブモン</t>
    </rPh>
    <rPh sb="15" eb="17">
      <t>ドウニュウ</t>
    </rPh>
    <phoneticPr fontId="16"/>
  </si>
  <si>
    <t>　c　認証の取得</t>
    <rPh sb="3" eb="5">
      <t>ニンショウ</t>
    </rPh>
    <rPh sb="6" eb="8">
      <t>シュトク</t>
    </rPh>
    <phoneticPr fontId="16"/>
  </si>
  <si>
    <t xml:space="preserve">　d　データを活用した経営の実践 </t>
    <phoneticPr fontId="16"/>
  </si>
  <si>
    <t>　e　就業規則の策定</t>
    <phoneticPr fontId="16"/>
  </si>
  <si>
    <t>　f　経営管理の高度化</t>
    <phoneticPr fontId="16"/>
  </si>
  <si>
    <t>　g　就業環境の改善</t>
    <rPh sb="3" eb="5">
      <t>シュウギョウ</t>
    </rPh>
    <rPh sb="5" eb="7">
      <t>カンキョウ</t>
    </rPh>
    <rPh sb="8" eb="10">
      <t>カイゼン</t>
    </rPh>
    <phoneticPr fontId="4"/>
  </si>
  <si>
    <t>　h　外部研修の受講</t>
    <phoneticPr fontId="16"/>
  </si>
  <si>
    <t>　i　新たな販路の開拓</t>
    <rPh sb="3" eb="4">
      <t>アラ</t>
    </rPh>
    <phoneticPr fontId="16"/>
  </si>
  <si>
    <t>　j　新商品の開発</t>
    <rPh sb="3" eb="6">
      <t>シンショウヒン</t>
    </rPh>
    <rPh sb="7" eb="9">
      <t>カイハツ</t>
    </rPh>
    <phoneticPr fontId="16"/>
  </si>
  <si>
    <t>　k　省力化・省人化・業務の効率化、農畜産物等の品質の向上</t>
    <rPh sb="18" eb="20">
      <t>ノウチク</t>
    </rPh>
    <rPh sb="20" eb="22">
      <t>サンブツ</t>
    </rPh>
    <rPh sb="22" eb="23">
      <t>トウ</t>
    </rPh>
    <phoneticPr fontId="4"/>
  </si>
  <si>
    <t>　l　農畜産物等の規格・出荷方法の改善</t>
    <rPh sb="3" eb="5">
      <t>ノウチク</t>
    </rPh>
    <rPh sb="5" eb="7">
      <t>サンブツ</t>
    </rPh>
    <rPh sb="7" eb="8">
      <t>トウ</t>
    </rPh>
    <rPh sb="9" eb="11">
      <t>キカク</t>
    </rPh>
    <rPh sb="12" eb="14">
      <t>シュッカ</t>
    </rPh>
    <rPh sb="14" eb="16">
      <t>ホウホウ</t>
    </rPh>
    <rPh sb="17" eb="19">
      <t>カイゼン</t>
    </rPh>
    <phoneticPr fontId="4"/>
  </si>
  <si>
    <t>　m　防災・減災の導入</t>
    <rPh sb="9" eb="11">
      <t>ドウニュウ</t>
    </rPh>
    <phoneticPr fontId="4"/>
  </si>
  <si>
    <t>　ウ　地域貢献に関する特徴的な取組</t>
    <rPh sb="3" eb="5">
      <t>チイキ</t>
    </rPh>
    <rPh sb="5" eb="7">
      <t>コウケン</t>
    </rPh>
    <rPh sb="8" eb="9">
      <t>カン</t>
    </rPh>
    <rPh sb="11" eb="14">
      <t>トクチョウテキ</t>
    </rPh>
    <rPh sb="15" eb="17">
      <t>トリクミ</t>
    </rPh>
    <phoneticPr fontId="16"/>
  </si>
  <si>
    <t>「農業者情報」欄</t>
    <rPh sb="1" eb="3">
      <t>ノウギョウ</t>
    </rPh>
    <rPh sb="3" eb="4">
      <t>シャ</t>
    </rPh>
    <rPh sb="4" eb="6">
      <t>ジョウホウ</t>
    </rPh>
    <rPh sb="7" eb="8">
      <t>ラン</t>
    </rPh>
    <phoneticPr fontId="17"/>
  </si>
  <si>
    <t>「経営発展の取組情報」欄</t>
    <rPh sb="1" eb="3">
      <t>ケイエイ</t>
    </rPh>
    <rPh sb="3" eb="5">
      <t>ハッテン</t>
    </rPh>
    <rPh sb="6" eb="8">
      <t>トリクミ</t>
    </rPh>
    <rPh sb="8" eb="10">
      <t>ジョウホウ</t>
    </rPh>
    <rPh sb="11" eb="12">
      <t>ラン</t>
    </rPh>
    <phoneticPr fontId="17"/>
  </si>
  <si>
    <t>「成果目標の設定状況」欄</t>
    <rPh sb="1" eb="3">
      <t>セイカ</t>
    </rPh>
    <rPh sb="3" eb="5">
      <t>モクヒョウ</t>
    </rPh>
    <rPh sb="6" eb="8">
      <t>セッテイ</t>
    </rPh>
    <rPh sb="8" eb="10">
      <t>ジョウキョウ</t>
    </rPh>
    <rPh sb="11" eb="12">
      <t>ラン</t>
    </rPh>
    <phoneticPr fontId="17"/>
  </si>
  <si>
    <t>ポイント欄</t>
    <rPh sb="4" eb="5">
      <t>ラン</t>
    </rPh>
    <phoneticPr fontId="17"/>
  </si>
  <si>
    <t>経営形態の別</t>
    <rPh sb="0" eb="2">
      <t>ケイエイ</t>
    </rPh>
    <rPh sb="2" eb="4">
      <t>ケイタイ</t>
    </rPh>
    <rPh sb="5" eb="6">
      <t>ベツ</t>
    </rPh>
    <phoneticPr fontId="16"/>
  </si>
  <si>
    <t>経営継承時点での年齢（歳）</t>
    <rPh sb="0" eb="2">
      <t>ケイエイ</t>
    </rPh>
    <rPh sb="2" eb="4">
      <t>ケイショウ</t>
    </rPh>
    <rPh sb="4" eb="6">
      <t>ジテン</t>
    </rPh>
    <rPh sb="8" eb="10">
      <t>ネンレイ</t>
    </rPh>
    <rPh sb="11" eb="12">
      <t>サイ</t>
    </rPh>
    <phoneticPr fontId="17"/>
  </si>
  <si>
    <t>年齢</t>
    <rPh sb="0" eb="2">
      <t>ネンレイ</t>
    </rPh>
    <phoneticPr fontId="17"/>
  </si>
  <si>
    <t>営農類型</t>
    <rPh sb="0" eb="2">
      <t>エイノウ</t>
    </rPh>
    <rPh sb="2" eb="4">
      <t>ルイケイ</t>
    </rPh>
    <phoneticPr fontId="16"/>
  </si>
  <si>
    <t>成果目標の設定状況</t>
    <rPh sb="0" eb="2">
      <t>セイカ</t>
    </rPh>
    <rPh sb="2" eb="4">
      <t>モクヒョウ</t>
    </rPh>
    <rPh sb="5" eb="7">
      <t>セッテイ</t>
    </rPh>
    <rPh sb="7" eb="9">
      <t>ジョウキョウ</t>
    </rPh>
    <phoneticPr fontId="16"/>
  </si>
  <si>
    <t>入力記号</t>
    <rPh sb="0" eb="2">
      <t>ニュウリョク</t>
    </rPh>
    <rPh sb="2" eb="4">
      <t>キゴウ</t>
    </rPh>
    <phoneticPr fontId="17"/>
  </si>
  <si>
    <t>〇</t>
    <phoneticPr fontId="17"/>
  </si>
  <si>
    <t>農地中間管理機構からの賃借権等の設定</t>
  </si>
  <si>
    <t>項目数合計</t>
    <rPh sb="0" eb="2">
      <t>コウモク</t>
    </rPh>
    <rPh sb="2" eb="3">
      <t>スウ</t>
    </rPh>
    <rPh sb="3" eb="5">
      <t>ゴウケイ</t>
    </rPh>
    <phoneticPr fontId="16"/>
  </si>
  <si>
    <t>（ア）１％以上20％未満</t>
    <rPh sb="5" eb="6">
      <t>ウエ</t>
    </rPh>
    <rPh sb="10" eb="12">
      <t>ミマン</t>
    </rPh>
    <phoneticPr fontId="16"/>
  </si>
  <si>
    <t>（イ）20％以上</t>
    <rPh sb="6" eb="8">
      <t>イジョウ</t>
    </rPh>
    <phoneticPr fontId="16"/>
  </si>
  <si>
    <t>（イ）２名増以上</t>
    <rPh sb="4" eb="5">
      <t>メイ</t>
    </rPh>
    <rPh sb="5" eb="6">
      <t>ゾウ</t>
    </rPh>
    <rPh sb="6" eb="8">
      <t>イジョウ</t>
    </rPh>
    <phoneticPr fontId="16"/>
  </si>
  <si>
    <t>地域貢献に関する取組</t>
    <rPh sb="0" eb="2">
      <t>チイキ</t>
    </rPh>
    <rPh sb="2" eb="4">
      <t>コウケン</t>
    </rPh>
    <rPh sb="5" eb="6">
      <t>カン</t>
    </rPh>
    <rPh sb="8" eb="10">
      <t>トリクミ</t>
    </rPh>
    <phoneticPr fontId="16"/>
  </si>
  <si>
    <t>〇</t>
    <phoneticPr fontId="16"/>
  </si>
  <si>
    <t>１経営体当たり/就業者１人当たり</t>
    <rPh sb="1" eb="4">
      <t>ケイエイタイ</t>
    </rPh>
    <rPh sb="4" eb="5">
      <t>ア</t>
    </rPh>
    <rPh sb="8" eb="11">
      <t>シュウギョウシャ</t>
    </rPh>
    <rPh sb="12" eb="13">
      <t>ニン</t>
    </rPh>
    <rPh sb="13" eb="14">
      <t>ア</t>
    </rPh>
    <phoneticPr fontId="4"/>
  </si>
  <si>
    <t>1経営体当たり</t>
    <rPh sb="1" eb="4">
      <t>ケイエイタイ</t>
    </rPh>
    <rPh sb="4" eb="5">
      <t>ア</t>
    </rPh>
    <phoneticPr fontId="16"/>
  </si>
  <si>
    <t>就業者１人当たり</t>
    <rPh sb="0" eb="3">
      <t>シュウギョウシャ</t>
    </rPh>
    <rPh sb="4" eb="5">
      <t>ニン</t>
    </rPh>
    <rPh sb="5" eb="6">
      <t>ア</t>
    </rPh>
    <phoneticPr fontId="16"/>
  </si>
  <si>
    <t>農地面積の拡大/飼養頭数の拡大</t>
    <rPh sb="0" eb="2">
      <t>ノウチ</t>
    </rPh>
    <rPh sb="2" eb="4">
      <t>メンセキ</t>
    </rPh>
    <rPh sb="5" eb="7">
      <t>カクダイ</t>
    </rPh>
    <rPh sb="8" eb="10">
      <t>シヨウ</t>
    </rPh>
    <rPh sb="10" eb="12">
      <t>トウスウ</t>
    </rPh>
    <rPh sb="13" eb="15">
      <t>カクダイ</t>
    </rPh>
    <phoneticPr fontId="4"/>
  </si>
  <si>
    <t>常時雇用者数の増加</t>
    <rPh sb="0" eb="2">
      <t>ジョウジ</t>
    </rPh>
    <rPh sb="2" eb="5">
      <t>コヨウシャ</t>
    </rPh>
    <rPh sb="5" eb="6">
      <t>スウ</t>
    </rPh>
    <rPh sb="7" eb="9">
      <t>ゾウカ</t>
    </rPh>
    <phoneticPr fontId="16"/>
  </si>
  <si>
    <t>役員の過半が女性</t>
    <rPh sb="0" eb="2">
      <t>ヤクイン</t>
    </rPh>
    <rPh sb="3" eb="5">
      <t>カハン</t>
    </rPh>
    <rPh sb="6" eb="8">
      <t>ジョセイ</t>
    </rPh>
    <phoneticPr fontId="16"/>
  </si>
  <si>
    <t>常時雇用者の過半が女性</t>
    <rPh sb="0" eb="2">
      <t>ジョウジ</t>
    </rPh>
    <rPh sb="2" eb="5">
      <t>コヨウシャ</t>
    </rPh>
    <rPh sb="6" eb="8">
      <t>カハン</t>
    </rPh>
    <rPh sb="9" eb="11">
      <t>ジョセイ</t>
    </rPh>
    <phoneticPr fontId="16"/>
  </si>
  <si>
    <t>申請者の年齢</t>
    <rPh sb="0" eb="2">
      <t>シンセイ</t>
    </rPh>
    <rPh sb="2" eb="3">
      <t>シャ</t>
    </rPh>
    <rPh sb="4" eb="6">
      <t>ネンレイ</t>
    </rPh>
    <phoneticPr fontId="16"/>
  </si>
  <si>
    <t>ア　継承時
ポイント</t>
    <rPh sb="2" eb="4">
      <t>ケイショウ</t>
    </rPh>
    <rPh sb="4" eb="5">
      <t>ジ</t>
    </rPh>
    <phoneticPr fontId="4"/>
  </si>
  <si>
    <t>目標年度までの
経営面積等の
増減率</t>
    <rPh sb="8" eb="12">
      <t>ケイエイメンセキ</t>
    </rPh>
    <rPh sb="12" eb="13">
      <t>トウ</t>
    </rPh>
    <rPh sb="15" eb="17">
      <t>ゾウゲン</t>
    </rPh>
    <rPh sb="17" eb="18">
      <t>リツ</t>
    </rPh>
    <phoneticPr fontId="16"/>
  </si>
  <si>
    <t>ア　経営面積等
の拡大</t>
    <rPh sb="2" eb="4">
      <t>ケイエイ</t>
    </rPh>
    <rPh sb="4" eb="6">
      <t>メンセキ</t>
    </rPh>
    <rPh sb="6" eb="7">
      <t>トウ</t>
    </rPh>
    <rPh sb="9" eb="11">
      <t>カクダイ</t>
    </rPh>
    <phoneticPr fontId="4"/>
  </si>
  <si>
    <t>　ア　経営継承した時点で60歳未満</t>
    <rPh sb="3" eb="5">
      <t>ケイエイ</t>
    </rPh>
    <rPh sb="5" eb="7">
      <t>ケイショウ</t>
    </rPh>
    <rPh sb="9" eb="11">
      <t>ジテン</t>
    </rPh>
    <rPh sb="14" eb="17">
      <t>サイミマン</t>
    </rPh>
    <phoneticPr fontId="16"/>
  </si>
  <si>
    <t>　イ　経営継承した時点で50歳未満</t>
    <rPh sb="3" eb="5">
      <t>ケイエイ</t>
    </rPh>
    <rPh sb="5" eb="7">
      <t>ケイショウ</t>
    </rPh>
    <rPh sb="9" eb="11">
      <t>ジテン</t>
    </rPh>
    <rPh sb="14" eb="17">
      <t>サイミマン</t>
    </rPh>
    <phoneticPr fontId="16"/>
  </si>
  <si>
    <t>　ウ　経営継承した時点で40歳未満</t>
    <rPh sb="3" eb="5">
      <t>ケイエイ</t>
    </rPh>
    <rPh sb="5" eb="7">
      <t>ケイショウ</t>
    </rPh>
    <rPh sb="9" eb="11">
      <t>ジテン</t>
    </rPh>
    <rPh sb="14" eb="17">
      <t>サイミマン</t>
    </rPh>
    <phoneticPr fontId="16"/>
  </si>
  <si>
    <t>　ア　所得水準額の130％以上150％未満</t>
    <rPh sb="3" eb="5">
      <t>ショトク</t>
    </rPh>
    <rPh sb="5" eb="7">
      <t>スイジュン</t>
    </rPh>
    <rPh sb="7" eb="8">
      <t>ガク</t>
    </rPh>
    <rPh sb="13" eb="15">
      <t>イジョウ</t>
    </rPh>
    <rPh sb="19" eb="21">
      <t>ミマン</t>
    </rPh>
    <phoneticPr fontId="16"/>
  </si>
  <si>
    <t>　イ　所得水準額の100％以上130％未満</t>
    <rPh sb="3" eb="5">
      <t>ショトク</t>
    </rPh>
    <rPh sb="5" eb="7">
      <t>スイジュン</t>
    </rPh>
    <rPh sb="7" eb="8">
      <t>ガク</t>
    </rPh>
    <rPh sb="13" eb="15">
      <t>イジョウ</t>
    </rPh>
    <rPh sb="19" eb="21">
      <t>ミマン</t>
    </rPh>
    <phoneticPr fontId="16"/>
  </si>
  <si>
    <t>　ウ　所得水準額の70％以上100％未満</t>
    <rPh sb="3" eb="5">
      <t>ショトク</t>
    </rPh>
    <rPh sb="5" eb="7">
      <t>スイジュン</t>
    </rPh>
    <rPh sb="7" eb="8">
      <t>ガク</t>
    </rPh>
    <rPh sb="12" eb="14">
      <t>イジョウ</t>
    </rPh>
    <rPh sb="18" eb="20">
      <t>ミマン</t>
    </rPh>
    <phoneticPr fontId="16"/>
  </si>
  <si>
    <t>　エ　所得水準額の50％以上70％未満</t>
    <rPh sb="3" eb="5">
      <t>ショトク</t>
    </rPh>
    <rPh sb="5" eb="7">
      <t>スイジュン</t>
    </rPh>
    <rPh sb="7" eb="8">
      <t>ガク</t>
    </rPh>
    <rPh sb="12" eb="14">
      <t>イジョウ</t>
    </rPh>
    <rPh sb="17" eb="19">
      <t>ミマン</t>
    </rPh>
    <phoneticPr fontId="16"/>
  </si>
  <si>
    <t>　オ　所得水準額の30％以上50％未満</t>
    <rPh sb="3" eb="5">
      <t>ショトク</t>
    </rPh>
    <rPh sb="5" eb="7">
      <t>スイジュン</t>
    </rPh>
    <rPh sb="7" eb="8">
      <t>ガク</t>
    </rPh>
    <rPh sb="12" eb="14">
      <t>イジョウ</t>
    </rPh>
    <rPh sb="17" eb="19">
      <t>ミマン</t>
    </rPh>
    <phoneticPr fontId="16"/>
  </si>
  <si>
    <t>目標年度までの
付加価値額の
増減率</t>
    <rPh sb="0" eb="2">
      <t>モクヒョウ</t>
    </rPh>
    <rPh sb="2" eb="4">
      <t>ネンド</t>
    </rPh>
    <rPh sb="8" eb="10">
      <t>フカ</t>
    </rPh>
    <rPh sb="10" eb="12">
      <t>カチ</t>
    </rPh>
    <rPh sb="12" eb="13">
      <t>ガク</t>
    </rPh>
    <rPh sb="15" eb="17">
      <t>ゾウゲン</t>
    </rPh>
    <rPh sb="17" eb="18">
      <t>リツ</t>
    </rPh>
    <phoneticPr fontId="4"/>
  </si>
  <si>
    <t>　ア　女性が経営の主宰権を有している</t>
    <rPh sb="3" eb="5">
      <t>ジョセイ</t>
    </rPh>
    <rPh sb="6" eb="8">
      <t>ケイエイ</t>
    </rPh>
    <rPh sb="9" eb="11">
      <t>シュサイ</t>
    </rPh>
    <rPh sb="11" eb="12">
      <t>ケン</t>
    </rPh>
    <rPh sb="13" eb="14">
      <t>ユウ</t>
    </rPh>
    <phoneticPr fontId="16"/>
  </si>
  <si>
    <t>　イ　役員又は常時雇用者のうち女性が
　　　過半を占めている法人</t>
    <rPh sb="3" eb="5">
      <t>ヤクイン</t>
    </rPh>
    <rPh sb="5" eb="6">
      <t>マタ</t>
    </rPh>
    <rPh sb="7" eb="9">
      <t>ジョウジ</t>
    </rPh>
    <rPh sb="9" eb="12">
      <t>コヨウシャ</t>
    </rPh>
    <rPh sb="15" eb="17">
      <t>ジョセイ</t>
    </rPh>
    <rPh sb="22" eb="24">
      <t>カハン</t>
    </rPh>
    <rPh sb="25" eb="26">
      <t>シ</t>
    </rPh>
    <rPh sb="30" eb="32">
      <t>ホウジン</t>
    </rPh>
    <phoneticPr fontId="16"/>
  </si>
  <si>
    <t>　ウ　法人であって、部門間で区分経理等を
　　　行っている場合に女性が当該部門の責任者</t>
    <rPh sb="3" eb="5">
      <t>ホウジン</t>
    </rPh>
    <rPh sb="10" eb="12">
      <t>ブモン</t>
    </rPh>
    <rPh sb="12" eb="13">
      <t>アイダ</t>
    </rPh>
    <rPh sb="14" eb="16">
      <t>クブン</t>
    </rPh>
    <rPh sb="16" eb="18">
      <t>ケイリ</t>
    </rPh>
    <rPh sb="18" eb="19">
      <t>トウ</t>
    </rPh>
    <rPh sb="24" eb="25">
      <t>オコナ</t>
    </rPh>
    <rPh sb="29" eb="31">
      <t>バアイ</t>
    </rPh>
    <rPh sb="32" eb="34">
      <t>ジョセイ</t>
    </rPh>
    <rPh sb="35" eb="37">
      <t>トウガイ</t>
    </rPh>
    <rPh sb="37" eb="39">
      <t>ブモン</t>
    </rPh>
    <rPh sb="40" eb="43">
      <t>セキニンシャ</t>
    </rPh>
    <phoneticPr fontId="16"/>
  </si>
  <si>
    <t>経営継承時（万円）</t>
    <rPh sb="0" eb="2">
      <t>ケイエイ</t>
    </rPh>
    <rPh sb="2" eb="4">
      <t>ケイショウ</t>
    </rPh>
    <rPh sb="4" eb="5">
      <t>ジ</t>
    </rPh>
    <phoneticPr fontId="4"/>
  </si>
  <si>
    <t>１年度目（事業実施年度）</t>
    <rPh sb="1" eb="2">
      <t>ネン</t>
    </rPh>
    <rPh sb="2" eb="3">
      <t>タビ</t>
    </rPh>
    <rPh sb="3" eb="4">
      <t>メ</t>
    </rPh>
    <rPh sb="5" eb="7">
      <t>ジギョウ</t>
    </rPh>
    <rPh sb="7" eb="9">
      <t>ジッシ</t>
    </rPh>
    <rPh sb="9" eb="11">
      <t>ネンド</t>
    </rPh>
    <phoneticPr fontId="4"/>
  </si>
  <si>
    <t>３年度目（目標年度）</t>
    <rPh sb="1" eb="2">
      <t>ネン</t>
    </rPh>
    <rPh sb="2" eb="3">
      <t>タビ</t>
    </rPh>
    <rPh sb="3" eb="4">
      <t>メ</t>
    </rPh>
    <rPh sb="5" eb="7">
      <t>モクヒョウ</t>
    </rPh>
    <rPh sb="7" eb="9">
      <t>ネンド</t>
    </rPh>
    <phoneticPr fontId="4"/>
  </si>
  <si>
    <t>現状（ａ、頭、羽）</t>
    <rPh sb="0" eb="2">
      <t>ゲンジョウ</t>
    </rPh>
    <phoneticPr fontId="4"/>
  </si>
  <si>
    <t>現状（人）</t>
    <rPh sb="0" eb="2">
      <t>ゲンジョウ</t>
    </rPh>
    <phoneticPr fontId="4"/>
  </si>
  <si>
    <t>増減数（人）</t>
    <rPh sb="0" eb="2">
      <t>ゾウゲン</t>
    </rPh>
    <rPh sb="2" eb="3">
      <t>スウ</t>
    </rPh>
    <rPh sb="4" eb="5">
      <t>ニン</t>
    </rPh>
    <phoneticPr fontId="4"/>
  </si>
  <si>
    <t>目標年度までの
常時雇用者数の
増減数</t>
    <rPh sb="8" eb="10">
      <t>ジョウジ</t>
    </rPh>
    <rPh sb="10" eb="13">
      <t>コヨウシャ</t>
    </rPh>
    <rPh sb="13" eb="14">
      <t>スウ</t>
    </rPh>
    <rPh sb="16" eb="18">
      <t>ゾウゲン</t>
    </rPh>
    <rPh sb="18" eb="19">
      <t>スウ</t>
    </rPh>
    <phoneticPr fontId="16"/>
  </si>
  <si>
    <t>（１）付加価値額の向上</t>
    <rPh sb="3" eb="5">
      <t>フカ</t>
    </rPh>
    <rPh sb="5" eb="7">
      <t>カチ</t>
    </rPh>
    <rPh sb="7" eb="8">
      <t>ガク</t>
    </rPh>
    <rPh sb="9" eb="11">
      <t>コウジョウ</t>
    </rPh>
    <phoneticPr fontId="16"/>
  </si>
  <si>
    <t>加点ポイント</t>
    <rPh sb="0" eb="2">
      <t>カテン</t>
    </rPh>
    <phoneticPr fontId="16"/>
  </si>
  <si>
    <t xml:space="preserve">消費税仕入控除税額
(応募時入力不要)
</t>
    <rPh sb="0" eb="3">
      <t>ショウヒゼイ</t>
    </rPh>
    <rPh sb="3" eb="5">
      <t>シイ</t>
    </rPh>
    <rPh sb="5" eb="7">
      <t>コウジョ</t>
    </rPh>
    <rPh sb="7" eb="9">
      <t>ゼイガク</t>
    </rPh>
    <rPh sb="11" eb="14">
      <t>オウボジ</t>
    </rPh>
    <rPh sb="14" eb="16">
      <t>ニュウリョク</t>
    </rPh>
    <rPh sb="16" eb="18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</si>
</sst>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0.0%"/>
    <numFmt numFmtId="182" formatCode="&quot;除税額 &quot;#,##0&quot;円&quot;;[Red]\-#,##0"/>
    <numFmt numFmtId="183" formatCode="&quot;うち国費 &quot;#,##0&quot;円&quot;;[Red]\-#,##0"/>
    <numFmt numFmtId="189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260">
    <xf numFmtId="0" fontId="0" fillId="0" borderId="0" xfId="0">
      <alignment vertical="center"/>
    </xf>
    <xf numFmtId="0" fontId="7" fillId="0" borderId="1" xfId="9" applyFont="1" applyFill="1" applyBorder="1" applyAlignment="1" applyProtection="1">
      <alignment horizontal="center" vertical="center" wrapText="1"/>
      <protection locked="0"/>
    </xf>
    <xf numFmtId="0" fontId="10" fillId="0" borderId="0" xfId="9" applyFont="1" applyFill="1" applyBorder="1" applyProtection="1">
      <alignment vertical="center"/>
      <protection locked="0"/>
    </xf>
    <xf numFmtId="0" fontId="10" fillId="0" borderId="0" xfId="9" applyFont="1" applyFill="1" applyAlignment="1" applyProtection="1">
      <alignment horizontal="center" vertical="center"/>
      <protection locked="0"/>
    </xf>
    <xf numFmtId="0" fontId="10" fillId="0" borderId="0" xfId="9" applyFont="1" applyFill="1" applyBorder="1" applyAlignment="1" applyProtection="1">
      <alignment vertical="top"/>
      <protection locked="0"/>
    </xf>
    <xf numFmtId="0" fontId="10" fillId="0" borderId="0" xfId="9" applyFont="1" applyFill="1" applyBorder="1" applyAlignment="1" applyProtection="1">
      <alignment horizontal="center" vertical="top" shrinkToFit="1"/>
      <protection locked="0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6" fillId="0" borderId="0" xfId="9" applyFont="1" applyFill="1" applyBorder="1" applyProtection="1">
      <alignment vertical="center"/>
      <protection locked="0"/>
    </xf>
    <xf numFmtId="0" fontId="10" fillId="0" borderId="0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Protection="1">
      <alignment vertical="center"/>
      <protection locked="0"/>
    </xf>
    <xf numFmtId="0" fontId="10" fillId="0" borderId="0" xfId="9" applyFont="1" applyFill="1" applyProtection="1">
      <alignment vertical="center"/>
      <protection locked="0"/>
    </xf>
    <xf numFmtId="0" fontId="10" fillId="0" borderId="0" xfId="9" applyFont="1" applyFill="1" applyBorder="1" applyAlignment="1" applyProtection="1">
      <alignment horizontal="center" vertical="center" shrinkToFit="1"/>
      <protection locked="0"/>
    </xf>
    <xf numFmtId="0" fontId="5" fillId="0" borderId="0" xfId="9" applyFont="1" applyFill="1" applyBorder="1" applyProtection="1">
      <alignment vertical="center"/>
      <protection locked="0"/>
    </xf>
    <xf numFmtId="0" fontId="7" fillId="0" borderId="2" xfId="9" applyFont="1" applyFill="1" applyBorder="1" applyAlignment="1" applyProtection="1">
      <alignment horizontal="center" vertical="center" wrapText="1"/>
      <protection locked="0"/>
    </xf>
    <xf numFmtId="0" fontId="12" fillId="0" borderId="3" xfId="9" applyFont="1" applyFill="1" applyBorder="1" applyAlignment="1" applyProtection="1">
      <alignment vertical="center"/>
      <protection locked="0"/>
    </xf>
    <xf numFmtId="0" fontId="7" fillId="0" borderId="1" xfId="11" applyFont="1" applyFill="1" applyBorder="1" applyAlignment="1" applyProtection="1">
      <alignment vertical="top" wrapText="1"/>
      <protection locked="0"/>
    </xf>
    <xf numFmtId="0" fontId="7" fillId="0" borderId="4" xfId="11" applyFont="1" applyFill="1" applyBorder="1" applyAlignment="1" applyProtection="1">
      <alignment vertical="top" wrapText="1"/>
      <protection locked="0"/>
    </xf>
    <xf numFmtId="0" fontId="1" fillId="0" borderId="0" xfId="9" applyFont="1" applyFill="1" applyProtection="1">
      <alignment vertical="center"/>
      <protection locked="0"/>
    </xf>
    <xf numFmtId="0" fontId="7" fillId="0" borderId="5" xfId="9" applyFont="1" applyFill="1" applyBorder="1" applyAlignment="1" applyProtection="1">
      <alignment horizontal="center" wrapText="1"/>
      <protection locked="0"/>
    </xf>
    <xf numFmtId="0" fontId="5" fillId="0" borderId="0" xfId="9" applyFont="1" applyFill="1" applyBorder="1" applyAlignment="1" applyProtection="1">
      <alignment vertical="center" textRotation="255"/>
      <protection locked="0"/>
    </xf>
    <xf numFmtId="0" fontId="7" fillId="0" borderId="6" xfId="9" applyFont="1" applyFill="1" applyBorder="1" applyAlignment="1" applyProtection="1">
      <alignment vertical="center" textRotation="255" shrinkToFit="1"/>
      <protection locked="0"/>
    </xf>
    <xf numFmtId="0" fontId="8" fillId="0" borderId="0" xfId="9" applyFont="1" applyFill="1" applyProtection="1">
      <alignment vertical="center"/>
      <protection locked="0"/>
    </xf>
    <xf numFmtId="0" fontId="5" fillId="0" borderId="0" xfId="11" applyFont="1" applyFill="1" applyBorder="1" applyAlignment="1">
      <alignment vertical="center"/>
    </xf>
    <xf numFmtId="0" fontId="5" fillId="0" borderId="0" xfId="9" applyFont="1" applyFill="1" applyBorder="1" applyAlignment="1">
      <alignment vertical="center" shrinkToFit="1"/>
    </xf>
    <xf numFmtId="0" fontId="5" fillId="0" borderId="0" xfId="9" applyFont="1" applyFill="1" applyBorder="1">
      <alignment vertical="center"/>
    </xf>
    <xf numFmtId="0" fontId="7" fillId="0" borderId="0" xfId="9" applyFont="1" applyFill="1" applyBorder="1">
      <alignment vertical="center"/>
    </xf>
    <xf numFmtId="182" fontId="10" fillId="0" borderId="0" xfId="3" applyNumberFormat="1" applyFont="1" applyFill="1" applyBorder="1" applyAlignment="1">
      <alignment horizontal="center" vertical="center"/>
    </xf>
    <xf numFmtId="183" fontId="10" fillId="0" borderId="0" xfId="3" applyNumberFormat="1" applyFont="1" applyFill="1" applyBorder="1" applyAlignment="1">
      <alignment horizontal="center" vertical="center"/>
    </xf>
    <xf numFmtId="0" fontId="10" fillId="0" borderId="0" xfId="9" applyFont="1" applyFill="1" applyAlignment="1" applyProtection="1">
      <alignment vertical="center" shrinkToFit="1"/>
      <protection locked="0"/>
    </xf>
    <xf numFmtId="0" fontId="9" fillId="0" borderId="0" xfId="9" applyFont="1" applyFill="1" applyAlignment="1" applyProtection="1">
      <alignment vertical="center" shrinkToFit="1"/>
      <protection locked="0"/>
    </xf>
    <xf numFmtId="0" fontId="10" fillId="0" borderId="0" xfId="9" applyFont="1" applyFill="1" applyAlignment="1" applyProtection="1">
      <alignment vertical="top"/>
      <protection locked="0"/>
    </xf>
    <xf numFmtId="0" fontId="10" fillId="0" borderId="0" xfId="9" applyFont="1" applyFill="1" applyAlignment="1" applyProtection="1">
      <alignment horizontal="center" vertical="center" shrinkToFit="1"/>
      <protection locked="0"/>
    </xf>
    <xf numFmtId="0" fontId="10" fillId="0" borderId="0" xfId="0" applyFont="1" applyFill="1">
      <alignment vertical="center"/>
    </xf>
    <xf numFmtId="0" fontId="10" fillId="0" borderId="0" xfId="9" applyNumberFormat="1" applyFont="1" applyFill="1" applyAlignment="1" applyProtection="1">
      <alignment horizontal="center" vertical="center"/>
      <protection locked="0"/>
    </xf>
    <xf numFmtId="0" fontId="7" fillId="0" borderId="7" xfId="9" applyFont="1" applyFill="1" applyBorder="1" applyAlignment="1" applyProtection="1">
      <alignment horizontal="center" wrapText="1"/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10" fillId="0" borderId="6" xfId="9" applyFont="1" applyFill="1" applyBorder="1" applyProtection="1">
      <alignment vertical="center"/>
      <protection locked="0"/>
    </xf>
    <xf numFmtId="0" fontId="12" fillId="0" borderId="1" xfId="9" applyFont="1" applyFill="1" applyBorder="1" applyAlignment="1" applyProtection="1">
      <alignment vertical="center"/>
      <protection locked="0"/>
    </xf>
    <xf numFmtId="0" fontId="1" fillId="0" borderId="2" xfId="9" applyFont="1" applyFill="1" applyBorder="1" applyProtection="1">
      <alignment vertical="center"/>
      <protection locked="0"/>
    </xf>
    <xf numFmtId="0" fontId="7" fillId="0" borderId="3" xfId="9" applyFont="1" applyFill="1" applyBorder="1" applyAlignment="1" applyProtection="1">
      <alignment vertical="center" textRotation="255" wrapText="1" shrinkToFit="1"/>
      <protection locked="0"/>
    </xf>
    <xf numFmtId="0" fontId="7" fillId="0" borderId="9" xfId="9" applyFont="1" applyFill="1" applyBorder="1" applyAlignment="1" applyProtection="1">
      <alignment vertical="center" textRotation="255" wrapText="1" shrinkToFit="1"/>
      <protection locked="0"/>
    </xf>
    <xf numFmtId="0" fontId="7" fillId="0" borderId="10" xfId="11" applyFont="1" applyFill="1" applyBorder="1" applyAlignment="1" applyProtection="1">
      <alignment horizontal="center" vertical="center" textRotation="255" wrapText="1"/>
      <protection locked="0"/>
    </xf>
    <xf numFmtId="0" fontId="7" fillId="0" borderId="11" xfId="11" applyFont="1" applyFill="1" applyBorder="1" applyAlignment="1" applyProtection="1">
      <alignment horizontal="center" vertical="center" textRotation="255" wrapText="1"/>
      <protection locked="0"/>
    </xf>
    <xf numFmtId="0" fontId="10" fillId="0" borderId="6" xfId="9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 applyProtection="1">
      <alignment vertical="center" shrinkToFit="1"/>
      <protection locked="0"/>
    </xf>
    <xf numFmtId="0" fontId="20" fillId="0" borderId="0" xfId="9" applyFont="1" applyFill="1" applyProtection="1">
      <alignment vertical="center"/>
      <protection locked="0"/>
    </xf>
    <xf numFmtId="0" fontId="20" fillId="0" borderId="0" xfId="0" applyFont="1" applyFill="1">
      <alignment vertical="center"/>
    </xf>
    <xf numFmtId="0" fontId="10" fillId="0" borderId="6" xfId="9" applyFont="1" applyFill="1" applyBorder="1" applyAlignment="1" applyProtection="1">
      <alignment horizontal="center" vertical="center"/>
      <protection locked="0"/>
    </xf>
    <xf numFmtId="0" fontId="10" fillId="0" borderId="0" xfId="9" applyFont="1" applyFill="1" applyBorder="1" applyAlignment="1" applyProtection="1">
      <alignment horizontal="right" vertical="center"/>
      <protection locked="0"/>
    </xf>
    <xf numFmtId="0" fontId="10" fillId="0" borderId="6" xfId="9" applyFont="1" applyFill="1" applyBorder="1" applyAlignment="1" applyProtection="1">
      <alignment horizontal="right" vertical="center"/>
      <protection locked="0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2" xfId="11" applyFont="1" applyFill="1" applyBorder="1" applyAlignment="1" applyProtection="1">
      <alignment vertical="center" wrapText="1"/>
      <protection locked="0"/>
    </xf>
    <xf numFmtId="0" fontId="5" fillId="0" borderId="13" xfId="9" applyFont="1" applyFill="1" applyBorder="1" applyAlignment="1" applyProtection="1">
      <alignment vertical="top" wrapText="1"/>
      <protection locked="0"/>
    </xf>
    <xf numFmtId="0" fontId="5" fillId="0" borderId="14" xfId="9" applyFont="1" applyFill="1" applyBorder="1" applyAlignment="1" applyProtection="1">
      <alignment vertical="top" wrapText="1"/>
      <protection locked="0"/>
    </xf>
    <xf numFmtId="0" fontId="5" fillId="0" borderId="15" xfId="9" applyFont="1" applyFill="1" applyBorder="1" applyAlignment="1" applyProtection="1">
      <alignment vertical="top" wrapText="1"/>
      <protection locked="0"/>
    </xf>
    <xf numFmtId="0" fontId="5" fillId="0" borderId="12" xfId="9" applyFont="1" applyFill="1" applyBorder="1" applyAlignment="1" applyProtection="1">
      <alignment vertical="center" wrapText="1"/>
      <protection locked="0"/>
    </xf>
    <xf numFmtId="0" fontId="5" fillId="0" borderId="16" xfId="9" applyFont="1" applyFill="1" applyBorder="1" applyAlignment="1" applyProtection="1">
      <alignment vertical="center" wrapText="1"/>
      <protection locked="0"/>
    </xf>
    <xf numFmtId="0" fontId="5" fillId="0" borderId="13" xfId="9" applyFont="1" applyFill="1" applyBorder="1" applyAlignment="1" applyProtection="1">
      <alignment vertical="center" wrapText="1"/>
      <protection locked="0"/>
    </xf>
    <xf numFmtId="0" fontId="5" fillId="0" borderId="15" xfId="9" applyFont="1" applyFill="1" applyBorder="1" applyAlignment="1" applyProtection="1">
      <alignment vertical="center" wrapText="1"/>
      <protection locked="0"/>
    </xf>
    <xf numFmtId="0" fontId="5" fillId="0" borderId="14" xfId="9" applyFont="1" applyFill="1" applyBorder="1" applyAlignment="1" applyProtection="1">
      <alignment vertical="center" wrapText="1"/>
      <protection locked="0"/>
    </xf>
    <xf numFmtId="0" fontId="1" fillId="0" borderId="17" xfId="9" applyFont="1" applyFill="1" applyBorder="1" applyProtection="1">
      <alignment vertical="center"/>
      <protection locked="0"/>
    </xf>
    <xf numFmtId="0" fontId="0" fillId="0" borderId="6" xfId="0" applyBorder="1" applyAlignment="1">
      <alignment horizontal="right" vertical="center"/>
    </xf>
    <xf numFmtId="0" fontId="5" fillId="0" borderId="12" xfId="9" applyFont="1" applyFill="1" applyBorder="1" applyAlignment="1" applyProtection="1">
      <alignment vertical="top" wrapText="1"/>
      <protection locked="0"/>
    </xf>
    <xf numFmtId="0" fontId="5" fillId="0" borderId="16" xfId="9" applyFont="1" applyFill="1" applyBorder="1" applyAlignment="1" applyProtection="1">
      <alignment vertical="top" wrapText="1"/>
      <protection locked="0"/>
    </xf>
    <xf numFmtId="0" fontId="5" fillId="0" borderId="18" xfId="9" applyFont="1" applyFill="1" applyBorder="1" applyAlignment="1" applyProtection="1">
      <alignment vertical="center" wrapText="1"/>
      <protection locked="0"/>
    </xf>
    <xf numFmtId="0" fontId="5" fillId="0" borderId="13" xfId="9" applyFont="1" applyFill="1" applyBorder="1" applyAlignment="1" applyProtection="1">
      <alignment horizontal="center" vertical="center" wrapText="1"/>
      <protection locked="0"/>
    </xf>
    <xf numFmtId="189" fontId="5" fillId="0" borderId="13" xfId="11" applyNumberFormat="1" applyFont="1" applyFill="1" applyBorder="1" applyAlignment="1" applyProtection="1">
      <alignment vertical="center" wrapText="1"/>
      <protection locked="0"/>
    </xf>
    <xf numFmtId="189" fontId="5" fillId="0" borderId="13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11" applyFont="1" applyFill="1" applyBorder="1" applyAlignment="1" applyProtection="1">
      <alignment horizontal="center" vertical="center" wrapText="1"/>
      <protection locked="0"/>
    </xf>
    <xf numFmtId="0" fontId="13" fillId="2" borderId="19" xfId="9" applyFont="1" applyFill="1" applyBorder="1" applyAlignment="1" applyProtection="1">
      <alignment horizontal="center" vertical="center" wrapText="1" shrinkToFit="1"/>
      <protection locked="0"/>
    </xf>
    <xf numFmtId="0" fontId="10" fillId="0" borderId="0" xfId="9" applyFont="1" applyFill="1" applyBorder="1" applyAlignment="1" applyProtection="1">
      <alignment horizontal="left" vertical="center" shrinkToFit="1"/>
      <protection locked="0"/>
    </xf>
    <xf numFmtId="0" fontId="10" fillId="0" borderId="20" xfId="9" applyFont="1" applyFill="1" applyBorder="1" applyAlignment="1" applyProtection="1">
      <alignment horizontal="left" vertical="center" shrinkToFit="1"/>
      <protection locked="0"/>
    </xf>
    <xf numFmtId="0" fontId="20" fillId="0" borderId="6" xfId="9" applyFont="1" applyFill="1" applyBorder="1" applyProtection="1">
      <alignment vertical="center"/>
      <protection locked="0"/>
    </xf>
    <xf numFmtId="0" fontId="20" fillId="0" borderId="6" xfId="9" applyFont="1" applyFill="1" applyBorder="1" applyAlignment="1" applyProtection="1">
      <alignment horizontal="right" vertical="center"/>
      <protection locked="0"/>
    </xf>
    <xf numFmtId="0" fontId="7" fillId="0" borderId="10" xfId="9" applyFont="1" applyFill="1" applyBorder="1" applyAlignment="1" applyProtection="1">
      <alignment vertical="top" textRotation="255" wrapText="1"/>
      <protection locked="0"/>
    </xf>
    <xf numFmtId="0" fontId="7" fillId="0" borderId="6" xfId="9" applyFont="1" applyFill="1" applyBorder="1" applyAlignment="1" applyProtection="1">
      <alignment vertical="top" textRotation="255" wrapText="1"/>
      <protection locked="0"/>
    </xf>
    <xf numFmtId="0" fontId="7" fillId="3" borderId="0" xfId="9" applyFont="1" applyFill="1" applyBorder="1">
      <alignment vertical="center"/>
    </xf>
    <xf numFmtId="0" fontId="20" fillId="3" borderId="0" xfId="0" applyFont="1" applyFill="1">
      <alignment vertical="center"/>
    </xf>
    <xf numFmtId="0" fontId="10" fillId="3" borderId="0" xfId="9" applyFont="1" applyFill="1" applyProtection="1">
      <alignment vertical="center"/>
      <protection locked="0"/>
    </xf>
    <xf numFmtId="0" fontId="9" fillId="3" borderId="0" xfId="9" applyFont="1" applyFill="1" applyAlignment="1" applyProtection="1">
      <alignment vertical="center" shrinkToFit="1"/>
      <protection locked="0"/>
    </xf>
    <xf numFmtId="38" fontId="5" fillId="0" borderId="21" xfId="4" applyFont="1" applyFill="1" applyBorder="1" applyAlignment="1" applyProtection="1">
      <alignment vertical="center" wrapText="1"/>
      <protection locked="0"/>
    </xf>
    <xf numFmtId="38" fontId="5" fillId="0" borderId="22" xfId="4" applyFont="1" applyFill="1" applyBorder="1" applyAlignment="1" applyProtection="1">
      <alignment vertical="center" wrapText="1"/>
      <protection locked="0"/>
    </xf>
    <xf numFmtId="38" fontId="5" fillId="0" borderId="23" xfId="4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horizontal="center" vertical="center"/>
    </xf>
    <xf numFmtId="0" fontId="13" fillId="0" borderId="24" xfId="9" applyFont="1" applyFill="1" applyBorder="1" applyAlignment="1" applyProtection="1">
      <alignment horizontal="center" vertical="center" shrinkToFit="1"/>
      <protection locked="0"/>
    </xf>
    <xf numFmtId="0" fontId="13" fillId="4" borderId="24" xfId="9" applyFont="1" applyFill="1" applyBorder="1" applyAlignment="1" applyProtection="1">
      <alignment horizontal="center" vertical="center" shrinkToFit="1"/>
      <protection locked="0"/>
    </xf>
    <xf numFmtId="181" fontId="13" fillId="4" borderId="10" xfId="1" applyNumberFormat="1" applyFont="1" applyFill="1" applyBorder="1" applyAlignment="1" applyProtection="1">
      <alignment horizontal="center" vertical="center" shrinkToFit="1"/>
      <protection locked="0"/>
    </xf>
    <xf numFmtId="189" fontId="13" fillId="4" borderId="6" xfId="2" applyNumberFormat="1" applyFont="1" applyFill="1" applyBorder="1" applyAlignment="1" applyProtection="1">
      <alignment horizontal="center" vertical="center" shrinkToFit="1"/>
      <protection locked="0"/>
    </xf>
    <xf numFmtId="189" fontId="13" fillId="4" borderId="9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25" xfId="9" applyFont="1" applyFill="1" applyBorder="1" applyAlignment="1" applyProtection="1">
      <alignment horizontal="center" vertical="center" shrinkToFit="1"/>
      <protection locked="0"/>
    </xf>
    <xf numFmtId="0" fontId="13" fillId="4" borderId="10" xfId="9" applyFont="1" applyFill="1" applyBorder="1" applyAlignment="1" applyProtection="1">
      <alignment horizontal="center" vertical="center" shrinkToFit="1"/>
      <protection locked="0"/>
    </xf>
    <xf numFmtId="38" fontId="13" fillId="0" borderId="26" xfId="4" applyFont="1" applyFill="1" applyBorder="1" applyAlignment="1" applyProtection="1">
      <alignment horizontal="right" vertical="center" wrapText="1" shrinkToFit="1"/>
      <protection locked="0"/>
    </xf>
    <xf numFmtId="0" fontId="13" fillId="2" borderId="27" xfId="9" applyFont="1" applyFill="1" applyBorder="1" applyAlignment="1" applyProtection="1">
      <alignment horizontal="center" vertical="center" wrapText="1" shrinkToFit="1"/>
      <protection locked="0"/>
    </xf>
    <xf numFmtId="181" fontId="13" fillId="4" borderId="24" xfId="1" applyNumberFormat="1" applyFont="1" applyFill="1" applyBorder="1" applyAlignment="1" applyProtection="1">
      <alignment horizontal="center" vertical="center" shrinkToFit="1"/>
      <protection locked="0"/>
    </xf>
    <xf numFmtId="189" fontId="13" fillId="2" borderId="6" xfId="2" applyNumberFormat="1" applyFont="1" applyFill="1" applyBorder="1" applyAlignment="1" applyProtection="1">
      <alignment vertical="center" wrapText="1" shrinkToFit="1"/>
      <protection locked="0"/>
    </xf>
    <xf numFmtId="189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189" fontId="13" fillId="2" borderId="25" xfId="2" applyNumberFormat="1" applyFont="1" applyFill="1" applyBorder="1" applyAlignment="1" applyProtection="1">
      <alignment horizontal="center" vertical="center" shrinkToFit="1"/>
      <protection locked="0"/>
    </xf>
    <xf numFmtId="189" fontId="13" fillId="4" borderId="25" xfId="9" applyNumberFormat="1" applyFont="1" applyFill="1" applyBorder="1" applyAlignment="1" applyProtection="1">
      <alignment horizontal="center" vertical="center" shrinkToFit="1"/>
      <protection locked="0"/>
    </xf>
    <xf numFmtId="189" fontId="13" fillId="4" borderId="19" xfId="9" applyNumberFormat="1" applyFont="1" applyFill="1" applyBorder="1" applyAlignment="1" applyProtection="1">
      <alignment horizontal="center" vertical="center" shrinkToFit="1"/>
      <protection locked="0"/>
    </xf>
    <xf numFmtId="189" fontId="13" fillId="2" borderId="19" xfId="9" applyNumberFormat="1" applyFont="1" applyFill="1" applyBorder="1" applyAlignment="1" applyProtection="1">
      <alignment horizontal="center" vertical="center" shrinkToFit="1"/>
      <protection locked="0"/>
    </xf>
    <xf numFmtId="0" fontId="13" fillId="4" borderId="6" xfId="9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4" borderId="2" xfId="9" applyFont="1" applyFill="1" applyBorder="1" applyAlignment="1" applyProtection="1">
      <alignment horizontal="center" vertical="center" shrinkToFit="1"/>
      <protection locked="0"/>
    </xf>
    <xf numFmtId="189" fontId="13" fillId="2" borderId="29" xfId="2" applyNumberFormat="1" applyFont="1" applyFill="1" applyBorder="1" applyAlignment="1" applyProtection="1">
      <alignment horizontal="center" vertical="center" shrinkToFit="1"/>
      <protection locked="0"/>
    </xf>
    <xf numFmtId="189" fontId="13" fillId="2" borderId="2" xfId="9" applyNumberFormat="1" applyFont="1" applyFill="1" applyBorder="1" applyAlignment="1" applyProtection="1">
      <alignment horizontal="center" vertical="center" shrinkToFit="1"/>
      <protection locked="0"/>
    </xf>
    <xf numFmtId="189" fontId="13" fillId="4" borderId="7" xfId="9" applyNumberFormat="1" applyFont="1" applyFill="1" applyBorder="1" applyAlignment="1" applyProtection="1">
      <alignment horizontal="center" vertical="center" shrinkToFit="1"/>
      <protection locked="0"/>
    </xf>
    <xf numFmtId="38" fontId="13" fillId="0" borderId="24" xfId="4" applyFont="1" applyFill="1" applyBorder="1" applyAlignment="1" applyProtection="1">
      <alignment horizontal="right" vertical="center" wrapText="1" shrinkToFit="1"/>
      <protection locked="0"/>
    </xf>
    <xf numFmtId="38" fontId="13" fillId="0" borderId="24" xfId="4" applyFont="1" applyFill="1" applyBorder="1" applyAlignment="1" applyProtection="1">
      <alignment horizontal="right" vertical="center" shrinkToFit="1"/>
      <protection locked="0"/>
    </xf>
    <xf numFmtId="38" fontId="13" fillId="0" borderId="19" xfId="4" applyFont="1" applyFill="1" applyBorder="1" applyAlignment="1" applyProtection="1">
      <alignment horizontal="right" vertical="center" wrapText="1" shrinkToFit="1"/>
      <protection locked="0"/>
    </xf>
    <xf numFmtId="38" fontId="13" fillId="4" borderId="19" xfId="4" applyFont="1" applyFill="1" applyBorder="1" applyAlignment="1" applyProtection="1">
      <alignment horizontal="right" vertical="center" wrapText="1" shrinkToFit="1"/>
      <protection locked="0"/>
    </xf>
    <xf numFmtId="38" fontId="13" fillId="0" borderId="27" xfId="4" applyFont="1" applyFill="1" applyBorder="1" applyAlignment="1" applyProtection="1">
      <alignment horizontal="right" vertical="center" wrapText="1" shrinkToFit="1"/>
      <protection locked="0"/>
    </xf>
    <xf numFmtId="38" fontId="13" fillId="0" borderId="30" xfId="4" applyFont="1" applyFill="1" applyBorder="1" applyAlignment="1" applyProtection="1">
      <alignment horizontal="right" vertical="center" wrapText="1" shrinkToFit="1"/>
      <protection locked="0"/>
    </xf>
    <xf numFmtId="38" fontId="13" fillId="0" borderId="28" xfId="4" applyFont="1" applyFill="1" applyBorder="1" applyAlignment="1" applyProtection="1">
      <alignment horizontal="right" vertical="center" wrapText="1" shrinkToFit="1"/>
      <protection locked="0"/>
    </xf>
    <xf numFmtId="38" fontId="13" fillId="4" borderId="28" xfId="4" applyFont="1" applyFill="1" applyBorder="1" applyAlignment="1" applyProtection="1">
      <alignment horizontal="right" vertical="center" wrapText="1" shrinkToFit="1"/>
      <protection locked="0"/>
    </xf>
    <xf numFmtId="38" fontId="13" fillId="0" borderId="19" xfId="5" applyFont="1" applyFill="1" applyBorder="1" applyAlignment="1" applyProtection="1">
      <alignment horizontal="right" vertical="center" shrinkToFit="1"/>
      <protection locked="0"/>
    </xf>
    <xf numFmtId="0" fontId="13" fillId="0" borderId="2" xfId="5" applyNumberFormat="1" applyFont="1" applyFill="1" applyBorder="1" applyAlignment="1" applyProtection="1">
      <alignment horizontal="right" vertical="center" shrinkToFit="1"/>
      <protection locked="0"/>
    </xf>
    <xf numFmtId="189" fontId="13" fillId="0" borderId="6" xfId="2" applyNumberFormat="1" applyFont="1" applyFill="1" applyBorder="1" applyAlignment="1" applyProtection="1">
      <alignment horizontal="right" vertical="center" shrinkToFit="1"/>
      <protection locked="0"/>
    </xf>
    <xf numFmtId="189" fontId="13" fillId="0" borderId="2" xfId="2" applyNumberFormat="1" applyFont="1" applyFill="1" applyBorder="1" applyAlignment="1" applyProtection="1">
      <alignment horizontal="right" vertical="center" shrinkToFit="1"/>
      <protection locked="0"/>
    </xf>
    <xf numFmtId="189" fontId="13" fillId="0" borderId="19" xfId="2" applyNumberFormat="1" applyFont="1" applyFill="1" applyBorder="1" applyAlignment="1" applyProtection="1">
      <alignment horizontal="right" vertical="center" shrinkToFit="1"/>
      <protection locked="0"/>
    </xf>
    <xf numFmtId="189" fontId="13" fillId="0" borderId="7" xfId="2" applyNumberFormat="1" applyFont="1" applyFill="1" applyBorder="1" applyAlignment="1" applyProtection="1">
      <alignment horizontal="right" vertical="center" shrinkToFit="1"/>
      <protection locked="0"/>
    </xf>
    <xf numFmtId="0" fontId="13" fillId="2" borderId="31" xfId="9" applyFont="1" applyFill="1" applyBorder="1" applyAlignment="1" applyProtection="1">
      <alignment horizontal="center" vertical="center" wrapText="1" shrinkToFit="1"/>
      <protection locked="0"/>
    </xf>
    <xf numFmtId="0" fontId="13" fillId="0" borderId="22" xfId="9" applyFont="1" applyFill="1" applyBorder="1" applyAlignment="1" applyProtection="1">
      <alignment horizontal="center" vertical="center" shrinkToFit="1"/>
      <protection locked="0"/>
    </xf>
    <xf numFmtId="0" fontId="13" fillId="4" borderId="22" xfId="9" applyFont="1" applyFill="1" applyBorder="1" applyAlignment="1" applyProtection="1">
      <alignment horizontal="center" vertical="center" shrinkToFit="1"/>
      <protection locked="0"/>
    </xf>
    <xf numFmtId="0" fontId="13" fillId="0" borderId="32" xfId="9" applyFont="1" applyFill="1" applyBorder="1" applyAlignment="1" applyProtection="1">
      <alignment horizontal="center" vertical="center" shrinkToFit="1"/>
      <protection locked="0"/>
    </xf>
    <xf numFmtId="38" fontId="13" fillId="0" borderId="32" xfId="4" applyFont="1" applyFill="1" applyBorder="1" applyAlignment="1" applyProtection="1">
      <alignment horizontal="right" vertical="center" wrapText="1" shrinkToFit="1"/>
      <protection locked="0"/>
    </xf>
    <xf numFmtId="38" fontId="13" fillId="0" borderId="32" xfId="4" applyFont="1" applyFill="1" applyBorder="1" applyAlignment="1" applyProtection="1">
      <alignment horizontal="right" vertical="center" shrinkToFit="1"/>
      <protection locked="0"/>
    </xf>
    <xf numFmtId="181" fontId="13" fillId="4" borderId="32" xfId="1" applyNumberFormat="1" applyFont="1" applyFill="1" applyBorder="1" applyAlignment="1" applyProtection="1">
      <alignment horizontal="center" vertical="center" shrinkToFit="1"/>
      <protection locked="0"/>
    </xf>
    <xf numFmtId="189" fontId="13" fillId="4" borderId="28" xfId="2" applyNumberFormat="1" applyFont="1" applyFill="1" applyBorder="1" applyAlignment="1" applyProtection="1">
      <alignment horizontal="center" vertical="center" shrinkToFit="1"/>
      <protection locked="0"/>
    </xf>
    <xf numFmtId="189" fontId="13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34" xfId="9" applyFont="1" applyFill="1" applyBorder="1" applyAlignment="1" applyProtection="1">
      <alignment horizontal="center" vertical="center" shrinkToFit="1"/>
      <protection locked="0"/>
    </xf>
    <xf numFmtId="0" fontId="13" fillId="4" borderId="35" xfId="9" applyFont="1" applyFill="1" applyBorder="1" applyAlignment="1" applyProtection="1">
      <alignment horizontal="center" vertical="center" shrinkToFit="1"/>
      <protection locked="0"/>
    </xf>
    <xf numFmtId="189" fontId="13" fillId="2" borderId="34" xfId="2" applyNumberFormat="1" applyFont="1" applyFill="1" applyBorder="1" applyAlignment="1" applyProtection="1">
      <alignment horizontal="center" vertical="center" shrinkToFit="1"/>
      <protection locked="0"/>
    </xf>
    <xf numFmtId="189" fontId="13" fillId="2" borderId="36" xfId="2" applyNumberFormat="1" applyFont="1" applyFill="1" applyBorder="1" applyAlignment="1" applyProtection="1">
      <alignment horizontal="center" vertical="center" shrinkToFit="1"/>
      <protection locked="0"/>
    </xf>
    <xf numFmtId="189" fontId="13" fillId="2" borderId="37" xfId="2" applyNumberFormat="1" applyFont="1" applyFill="1" applyBorder="1" applyAlignment="1" applyProtection="1">
      <alignment horizontal="center" vertical="center" shrinkToFit="1"/>
      <protection locked="0"/>
    </xf>
    <xf numFmtId="189" fontId="18" fillId="4" borderId="38" xfId="9" applyNumberFormat="1" applyFont="1" applyFill="1" applyBorder="1" applyAlignment="1" applyProtection="1">
      <alignment horizontal="right" vertical="center"/>
      <protection locked="0"/>
    </xf>
    <xf numFmtId="0" fontId="13" fillId="0" borderId="24" xfId="9" applyFont="1" applyFill="1" applyBorder="1" applyAlignment="1" applyProtection="1">
      <alignment horizontal="center" vertical="center" wrapText="1"/>
      <protection locked="0"/>
    </xf>
    <xf numFmtId="0" fontId="13" fillId="0" borderId="27" xfId="9" applyFont="1" applyFill="1" applyBorder="1" applyAlignment="1" applyProtection="1">
      <alignment horizontal="center" vertical="center" wrapText="1"/>
      <protection locked="0"/>
    </xf>
    <xf numFmtId="0" fontId="13" fillId="0" borderId="32" xfId="9" applyFont="1" applyFill="1" applyBorder="1" applyAlignment="1" applyProtection="1">
      <alignment horizontal="center" vertical="center" wrapText="1"/>
      <protection locked="0"/>
    </xf>
    <xf numFmtId="0" fontId="13" fillId="0" borderId="30" xfId="9" applyFont="1" applyFill="1" applyBorder="1" applyAlignment="1" applyProtection="1">
      <alignment horizontal="center" vertical="center" wrapText="1"/>
      <protection locked="0"/>
    </xf>
    <xf numFmtId="189" fontId="13" fillId="4" borderId="39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38" fontId="13" fillId="0" borderId="42" xfId="4" applyFont="1" applyFill="1" applyBorder="1" applyAlignment="1">
      <alignment horizontal="right" vertical="center" wrapText="1"/>
    </xf>
    <xf numFmtId="38" fontId="13" fillId="0" borderId="43" xfId="4" applyFont="1" applyFill="1" applyBorder="1" applyAlignment="1">
      <alignment horizontal="right" vertical="center" wrapText="1"/>
    </xf>
    <xf numFmtId="38" fontId="13" fillId="0" borderId="44" xfId="4" applyFont="1" applyFill="1" applyBorder="1" applyAlignment="1">
      <alignment horizontal="right" vertical="center" wrapText="1"/>
    </xf>
    <xf numFmtId="38" fontId="13" fillId="0" borderId="45" xfId="4" applyFont="1" applyFill="1" applyBorder="1" applyAlignment="1">
      <alignment horizontal="right" vertical="center" wrapText="1"/>
    </xf>
    <xf numFmtId="38" fontId="13" fillId="0" borderId="46" xfId="4" applyFont="1" applyFill="1" applyBorder="1" applyAlignment="1">
      <alignment horizontal="right" vertical="center" wrapText="1"/>
    </xf>
    <xf numFmtId="38" fontId="13" fillId="0" borderId="47" xfId="4" applyFont="1" applyFill="1" applyBorder="1" applyAlignment="1">
      <alignment horizontal="right" vertical="center" wrapText="1"/>
    </xf>
    <xf numFmtId="0" fontId="10" fillId="0" borderId="0" xfId="9" applyFont="1" applyFill="1" applyBorder="1" applyAlignment="1" applyProtection="1">
      <alignment horizontal="left" vertical="center" shrinkToFit="1"/>
      <protection locked="0"/>
    </xf>
    <xf numFmtId="0" fontId="10" fillId="0" borderId="0" xfId="9" applyFont="1" applyFill="1" applyBorder="1" applyAlignment="1" applyProtection="1">
      <alignment horizontal="center" vertical="center"/>
      <protection locked="0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2" xfId="9" applyFont="1" applyFill="1" applyBorder="1" applyAlignment="1" applyProtection="1">
      <alignment horizontal="center" vertical="top" textRotation="255" wrapText="1"/>
      <protection locked="0"/>
    </xf>
    <xf numFmtId="0" fontId="7" fillId="0" borderId="7" xfId="9" applyFont="1" applyFill="1" applyBorder="1" applyAlignment="1" applyProtection="1">
      <alignment horizontal="center" vertical="top" textRotation="255" wrapText="1"/>
      <protection locked="0"/>
    </xf>
    <xf numFmtId="0" fontId="7" fillId="0" borderId="19" xfId="9" applyFont="1" applyFill="1" applyBorder="1" applyAlignment="1" applyProtection="1">
      <alignment horizontal="center" vertical="top" textRotation="255" wrapText="1"/>
      <protection locked="0"/>
    </xf>
    <xf numFmtId="0" fontId="7" fillId="0" borderId="72" xfId="9" applyFont="1" applyFill="1" applyBorder="1" applyAlignment="1" applyProtection="1">
      <alignment horizontal="center" vertical="center" textRotation="255" wrapText="1"/>
      <protection locked="0"/>
    </xf>
    <xf numFmtId="0" fontId="7" fillId="0" borderId="1" xfId="9" applyFont="1" applyFill="1" applyBorder="1" applyAlignment="1" applyProtection="1">
      <alignment horizontal="center" vertical="center" textRotation="255" wrapText="1"/>
      <protection locked="0"/>
    </xf>
    <xf numFmtId="0" fontId="7" fillId="0" borderId="52" xfId="9" applyFont="1" applyFill="1" applyBorder="1" applyAlignment="1" applyProtection="1">
      <alignment horizontal="center" vertical="center" textRotation="255" wrapText="1"/>
      <protection locked="0"/>
    </xf>
    <xf numFmtId="0" fontId="7" fillId="0" borderId="24" xfId="9" applyFont="1" applyFill="1" applyBorder="1" applyAlignment="1" applyProtection="1">
      <alignment horizontal="center" vertical="center" textRotation="255" wrapText="1"/>
      <protection locked="0"/>
    </xf>
    <xf numFmtId="0" fontId="7" fillId="0" borderId="6" xfId="9" applyFont="1" applyFill="1" applyBorder="1" applyAlignment="1" applyProtection="1">
      <alignment horizontal="center" vertical="top" textRotation="255" wrapText="1" shrinkToFit="1"/>
      <protection locked="0"/>
    </xf>
    <xf numFmtId="0" fontId="7" fillId="0" borderId="10" xfId="9" applyFont="1" applyFill="1" applyBorder="1" applyAlignment="1" applyProtection="1">
      <alignment horizontal="center" vertical="center" wrapText="1" shrinkToFit="1"/>
      <protection locked="0"/>
    </xf>
    <xf numFmtId="0" fontId="7" fillId="0" borderId="3" xfId="9" applyFont="1" applyFill="1" applyBorder="1" applyAlignment="1" applyProtection="1">
      <alignment horizontal="center" vertical="center" wrapText="1" shrinkToFit="1"/>
      <protection locked="0"/>
    </xf>
    <xf numFmtId="0" fontId="7" fillId="0" borderId="1" xfId="9" applyFont="1" applyFill="1" applyBorder="1" applyAlignment="1" applyProtection="1">
      <alignment horizontal="center" vertical="center" wrapText="1" shrinkToFit="1"/>
      <protection locked="0"/>
    </xf>
    <xf numFmtId="0" fontId="7" fillId="0" borderId="60" xfId="9" applyFont="1" applyFill="1" applyBorder="1" applyAlignment="1" applyProtection="1">
      <alignment horizontal="center" vertical="center" wrapText="1" shrinkToFit="1"/>
      <protection locked="0"/>
    </xf>
    <xf numFmtId="0" fontId="7" fillId="0" borderId="4" xfId="9" applyFont="1" applyFill="1" applyBorder="1" applyAlignment="1" applyProtection="1">
      <alignment horizontal="center" vertical="center" wrapText="1" shrinkToFit="1"/>
      <protection locked="0"/>
    </xf>
    <xf numFmtId="0" fontId="7" fillId="0" borderId="24" xfId="9" applyFont="1" applyFill="1" applyBorder="1" applyAlignment="1" applyProtection="1">
      <alignment horizontal="center" vertical="center" wrapText="1" shrinkToFit="1"/>
      <protection locked="0"/>
    </xf>
    <xf numFmtId="0" fontId="7" fillId="0" borderId="20" xfId="9" applyFont="1" applyFill="1" applyBorder="1" applyAlignment="1" applyProtection="1">
      <alignment horizontal="center" vertical="center" wrapText="1" shrinkToFit="1"/>
      <protection locked="0"/>
    </xf>
    <xf numFmtId="0" fontId="7" fillId="0" borderId="36" xfId="9" applyFont="1" applyFill="1" applyBorder="1" applyAlignment="1" applyProtection="1">
      <alignment horizontal="center" vertical="center" wrapText="1" shrinkToFit="1"/>
      <protection locked="0"/>
    </xf>
    <xf numFmtId="0" fontId="7" fillId="0" borderId="7" xfId="9" applyFont="1" applyFill="1" applyBorder="1" applyAlignment="1" applyProtection="1">
      <alignment horizontal="center" vertical="center" textRotation="255" wrapText="1" shrinkToFit="1"/>
      <protection locked="0"/>
    </xf>
    <xf numFmtId="0" fontId="7" fillId="0" borderId="19" xfId="9" applyFont="1" applyFill="1" applyBorder="1" applyAlignment="1" applyProtection="1">
      <alignment horizontal="center" vertical="center" textRotation="255" wrapText="1" shrinkToFit="1"/>
      <protection locked="0"/>
    </xf>
    <xf numFmtId="0" fontId="7" fillId="0" borderId="60" xfId="9" applyFont="1" applyFill="1" applyBorder="1" applyAlignment="1" applyProtection="1">
      <alignment horizontal="center" vertical="top" textRotation="255" wrapText="1"/>
      <protection locked="0"/>
    </xf>
    <xf numFmtId="0" fontId="7" fillId="0" borderId="0" xfId="9" applyFont="1" applyFill="1" applyBorder="1" applyAlignment="1" applyProtection="1">
      <alignment horizontal="center" vertical="top" textRotation="255" wrapText="1"/>
      <protection locked="0"/>
    </xf>
    <xf numFmtId="0" fontId="7" fillId="0" borderId="20" xfId="9" applyFont="1" applyFill="1" applyBorder="1" applyAlignment="1" applyProtection="1">
      <alignment horizontal="center" vertical="top" textRotation="255" wrapText="1"/>
      <protection locked="0"/>
    </xf>
    <xf numFmtId="0" fontId="7" fillId="0" borderId="7" xfId="9" applyFont="1" applyFill="1" applyBorder="1" applyAlignment="1" applyProtection="1">
      <alignment vertical="center" textRotation="255"/>
      <protection locked="0"/>
    </xf>
    <xf numFmtId="0" fontId="21" fillId="0" borderId="7" xfId="0" applyFont="1" applyFill="1" applyBorder="1" applyAlignment="1">
      <alignment vertical="center" textRotation="255"/>
    </xf>
    <xf numFmtId="0" fontId="21" fillId="0" borderId="19" xfId="0" applyFont="1" applyFill="1" applyBorder="1" applyAlignment="1">
      <alignment vertical="center" textRotation="255"/>
    </xf>
    <xf numFmtId="0" fontId="7" fillId="0" borderId="5" xfId="9" applyFont="1" applyFill="1" applyBorder="1" applyAlignment="1" applyProtection="1">
      <alignment horizontal="center" vertical="center" textRotation="255" wrapText="1"/>
      <protection locked="0"/>
    </xf>
    <xf numFmtId="0" fontId="21" fillId="0" borderId="27" xfId="0" applyFont="1" applyFill="1" applyBorder="1" applyAlignment="1">
      <alignment horizontal="center" vertical="center" textRotation="255" wrapText="1"/>
    </xf>
    <xf numFmtId="0" fontId="7" fillId="0" borderId="2" xfId="9" applyFont="1" applyFill="1" applyBorder="1" applyAlignment="1" applyProtection="1">
      <alignment horizontal="center" vertical="center" textRotation="255" wrapText="1"/>
      <protection locked="0"/>
    </xf>
    <xf numFmtId="0" fontId="7" fillId="0" borderId="7" xfId="9" applyFont="1" applyFill="1" applyBorder="1" applyAlignment="1" applyProtection="1">
      <alignment horizontal="center" vertical="center" textRotation="255" wrapText="1"/>
      <protection locked="0"/>
    </xf>
    <xf numFmtId="0" fontId="7" fillId="0" borderId="19" xfId="9" applyFont="1" applyFill="1" applyBorder="1" applyAlignment="1" applyProtection="1">
      <alignment horizontal="center" vertical="center" textRotation="255" wrapText="1"/>
      <protection locked="0"/>
    </xf>
    <xf numFmtId="0" fontId="7" fillId="0" borderId="67" xfId="11" applyFont="1" applyFill="1" applyBorder="1" applyAlignment="1" applyProtection="1">
      <alignment horizontal="center" vertical="center" textRotation="255" wrapText="1"/>
      <protection locked="0"/>
    </xf>
    <xf numFmtId="0" fontId="7" fillId="0" borderId="68" xfId="11" applyFont="1" applyFill="1" applyBorder="1" applyAlignment="1" applyProtection="1">
      <alignment horizontal="center" vertical="center" textRotation="255" wrapText="1"/>
      <protection locked="0"/>
    </xf>
    <xf numFmtId="0" fontId="7" fillId="0" borderId="40" xfId="11" applyFont="1" applyFill="1" applyBorder="1" applyAlignment="1" applyProtection="1">
      <alignment horizontal="center" vertical="center" textRotation="255" wrapText="1"/>
      <protection locked="0"/>
    </xf>
    <xf numFmtId="0" fontId="7" fillId="0" borderId="52" xfId="11" applyFont="1" applyFill="1" applyBorder="1" applyAlignment="1" applyProtection="1">
      <alignment horizontal="center" vertical="center" wrapText="1"/>
      <protection locked="0"/>
    </xf>
    <xf numFmtId="0" fontId="7" fillId="0" borderId="71" xfId="11" applyFont="1" applyFill="1" applyBorder="1" applyAlignment="1" applyProtection="1">
      <alignment horizontal="center" vertical="center" wrapText="1"/>
      <protection locked="0"/>
    </xf>
    <xf numFmtId="0" fontId="7" fillId="0" borderId="24" xfId="11" applyFont="1" applyFill="1" applyBorder="1" applyAlignment="1" applyProtection="1">
      <alignment horizontal="center" vertical="center" wrapText="1"/>
      <protection locked="0"/>
    </xf>
    <xf numFmtId="0" fontId="7" fillId="0" borderId="36" xfId="11" applyFont="1" applyFill="1" applyBorder="1" applyAlignment="1" applyProtection="1">
      <alignment horizontal="center" vertical="center" wrapText="1"/>
      <protection locked="0"/>
    </xf>
    <xf numFmtId="0" fontId="7" fillId="0" borderId="6" xfId="9" applyFont="1" applyFill="1" applyBorder="1" applyAlignment="1" applyProtection="1">
      <alignment horizontal="center" vertical="top" textRotation="255" wrapText="1"/>
      <protection locked="0"/>
    </xf>
    <xf numFmtId="0" fontId="7" fillId="0" borderId="67" xfId="9" applyFont="1" applyFill="1" applyBorder="1" applyAlignment="1" applyProtection="1">
      <alignment horizontal="center" vertical="top" textRotation="255" wrapText="1" shrinkToFit="1"/>
      <protection locked="0"/>
    </xf>
    <xf numFmtId="0" fontId="7" fillId="0" borderId="68" xfId="9" applyFont="1" applyFill="1" applyBorder="1" applyAlignment="1" applyProtection="1">
      <alignment horizontal="center" vertical="top" textRotation="255" wrapText="1" shrinkToFit="1"/>
      <protection locked="0"/>
    </xf>
    <xf numFmtId="0" fontId="7" fillId="0" borderId="40" xfId="9" applyFont="1" applyFill="1" applyBorder="1" applyAlignment="1" applyProtection="1">
      <alignment horizontal="center" vertical="top" textRotation="255" wrapText="1" shrinkToFit="1"/>
      <protection locked="0"/>
    </xf>
    <xf numFmtId="0" fontId="7" fillId="0" borderId="69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70" xfId="9" applyFont="1" applyFill="1" applyBorder="1" applyAlignment="1" applyProtection="1">
      <alignment horizontal="center" vertical="center" textRotation="255" wrapText="1"/>
      <protection locked="0"/>
    </xf>
    <xf numFmtId="0" fontId="7" fillId="0" borderId="10" xfId="9" applyFont="1" applyFill="1" applyBorder="1" applyAlignment="1" applyProtection="1">
      <alignment horizontal="center" vertical="center" textRotation="255" wrapText="1"/>
      <protection locked="0"/>
    </xf>
    <xf numFmtId="0" fontId="5" fillId="0" borderId="48" xfId="9" applyFont="1" applyFill="1" applyBorder="1" applyAlignment="1" applyProtection="1">
      <alignment horizontal="center" vertical="center" wrapText="1"/>
      <protection locked="0"/>
    </xf>
    <xf numFmtId="0" fontId="5" fillId="0" borderId="49" xfId="9" applyFont="1" applyFill="1" applyBorder="1" applyAlignment="1" applyProtection="1">
      <alignment horizontal="center" vertical="center" wrapText="1"/>
      <protection locked="0"/>
    </xf>
    <xf numFmtId="0" fontId="5" fillId="0" borderId="50" xfId="9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 textRotation="255" wrapText="1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3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7" fillId="0" borderId="20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 applyProtection="1">
      <alignment horizontal="center" vertical="top" textRotation="255" wrapText="1"/>
      <protection locked="0"/>
    </xf>
    <xf numFmtId="0" fontId="7" fillId="0" borderId="52" xfId="9" applyFont="1" applyFill="1" applyBorder="1" applyAlignment="1" applyProtection="1">
      <alignment horizontal="center" vertical="top" textRotation="255" wrapText="1"/>
      <protection locked="0"/>
    </xf>
    <xf numFmtId="0" fontId="7" fillId="0" borderId="24" xfId="9" applyFont="1" applyFill="1" applyBorder="1" applyAlignment="1" applyProtection="1">
      <alignment horizontal="center" vertical="top" textRotation="255" wrapText="1"/>
      <protection locked="0"/>
    </xf>
    <xf numFmtId="0" fontId="7" fillId="0" borderId="55" xfId="9" applyFont="1" applyFill="1" applyBorder="1" applyAlignment="1" applyProtection="1">
      <alignment horizontal="center" vertical="center" textRotation="255" wrapText="1"/>
      <protection locked="0"/>
    </xf>
    <xf numFmtId="0" fontId="7" fillId="0" borderId="56" xfId="9" applyFont="1" applyFill="1" applyBorder="1" applyAlignment="1" applyProtection="1">
      <alignment horizontal="center" vertical="center" textRotation="255" wrapText="1"/>
      <protection locked="0"/>
    </xf>
    <xf numFmtId="0" fontId="7" fillId="0" borderId="39" xfId="9" applyFont="1" applyFill="1" applyBorder="1" applyAlignment="1" applyProtection="1">
      <alignment horizontal="center" vertical="center" textRotation="255" wrapText="1"/>
      <protection locked="0"/>
    </xf>
    <xf numFmtId="0" fontId="7" fillId="0" borderId="52" xfId="9" applyFont="1" applyFill="1" applyBorder="1" applyAlignment="1" applyProtection="1">
      <alignment horizontal="center" vertical="center" wrapText="1"/>
      <protection locked="0"/>
    </xf>
    <xf numFmtId="0" fontId="7" fillId="0" borderId="29" xfId="9" applyFont="1" applyFill="1" applyBorder="1" applyAlignment="1" applyProtection="1">
      <alignment horizontal="center" vertical="center" wrapText="1"/>
      <protection locked="0"/>
    </xf>
    <xf numFmtId="0" fontId="7" fillId="0" borderId="25" xfId="9" applyFont="1" applyFill="1" applyBorder="1" applyAlignment="1" applyProtection="1">
      <alignment horizontal="center" vertical="center" wrapText="1"/>
      <protection locked="0"/>
    </xf>
    <xf numFmtId="0" fontId="7" fillId="0" borderId="64" xfId="9" applyFont="1" applyFill="1" applyBorder="1" applyAlignment="1" applyProtection="1">
      <alignment horizontal="center" vertical="center" wrapText="1"/>
      <protection locked="0"/>
    </xf>
    <xf numFmtId="0" fontId="7" fillId="0" borderId="65" xfId="9" applyFont="1" applyFill="1" applyBorder="1" applyAlignment="1" applyProtection="1">
      <alignment horizontal="center" vertical="center" wrapText="1"/>
      <protection locked="0"/>
    </xf>
    <xf numFmtId="0" fontId="7" fillId="0" borderId="66" xfId="9" applyFont="1" applyFill="1" applyBorder="1" applyAlignment="1" applyProtection="1">
      <alignment horizontal="center" vertical="center" wrapText="1"/>
      <protection locked="0"/>
    </xf>
    <xf numFmtId="0" fontId="7" fillId="0" borderId="40" xfId="9" applyFont="1" applyFill="1" applyBorder="1" applyAlignment="1" applyProtection="1">
      <alignment horizontal="center" vertical="center" wrapText="1"/>
      <protection locked="0"/>
    </xf>
    <xf numFmtId="0" fontId="7" fillId="0" borderId="36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 applyProtection="1">
      <alignment horizontal="center" vertical="center" wrapText="1"/>
      <protection locked="0"/>
    </xf>
    <xf numFmtId="0" fontId="7" fillId="0" borderId="60" xfId="9" applyFont="1" applyFill="1" applyBorder="1" applyAlignment="1" applyProtection="1">
      <alignment horizontal="center" vertical="center" wrapText="1"/>
      <protection locked="0"/>
    </xf>
    <xf numFmtId="0" fontId="7" fillId="0" borderId="57" xfId="9" applyFont="1" applyFill="1" applyBorder="1" applyAlignment="1" applyProtection="1">
      <alignment horizontal="center" vertical="center" wrapText="1"/>
      <protection locked="0"/>
    </xf>
    <xf numFmtId="0" fontId="7" fillId="0" borderId="57" xfId="9" applyFont="1" applyFill="1" applyBorder="1" applyAlignment="1" applyProtection="1">
      <alignment horizontal="center" vertical="center" textRotation="255" wrapText="1"/>
      <protection locked="0"/>
    </xf>
    <xf numFmtId="0" fontId="7" fillId="0" borderId="29" xfId="9" applyFont="1" applyFill="1" applyBorder="1" applyAlignment="1" applyProtection="1">
      <alignment horizontal="center" vertical="center" textRotation="255" wrapText="1"/>
      <protection locked="0"/>
    </xf>
    <xf numFmtId="0" fontId="7" fillId="0" borderId="25" xfId="9" applyFont="1" applyFill="1" applyBorder="1" applyAlignment="1" applyProtection="1">
      <alignment horizontal="center" vertical="center" textRotation="255" wrapText="1"/>
      <protection locked="0"/>
    </xf>
    <xf numFmtId="0" fontId="20" fillId="0" borderId="20" xfId="0" applyFont="1" applyFill="1" applyBorder="1" applyAlignment="1">
      <alignment horizontal="center" vertical="center" wrapText="1"/>
    </xf>
    <xf numFmtId="0" fontId="7" fillId="0" borderId="58" xfId="9" applyFont="1" applyFill="1" applyBorder="1" applyAlignment="1" applyProtection="1">
      <alignment horizontal="center" vertical="center" textRotation="255" wrapText="1"/>
      <protection locked="0"/>
    </xf>
    <xf numFmtId="0" fontId="7" fillId="0" borderId="59" xfId="9" applyFont="1" applyFill="1" applyBorder="1" applyAlignment="1" applyProtection="1">
      <alignment horizontal="center" vertical="center" textRotation="255" wrapText="1"/>
      <protection locked="0"/>
    </xf>
    <xf numFmtId="0" fontId="7" fillId="0" borderId="61" xfId="9" applyFont="1" applyFill="1" applyBorder="1" applyAlignment="1" applyProtection="1">
      <alignment horizontal="center" vertical="center" wrapText="1"/>
      <protection locked="0"/>
    </xf>
    <xf numFmtId="0" fontId="7" fillId="0" borderId="62" xfId="9" applyFont="1" applyFill="1" applyBorder="1" applyAlignment="1" applyProtection="1">
      <alignment horizontal="center" vertical="center" textRotation="255" wrapText="1"/>
      <protection locked="0"/>
    </xf>
    <xf numFmtId="0" fontId="7" fillId="0" borderId="63" xfId="9" applyFont="1" applyFill="1" applyBorder="1" applyAlignment="1" applyProtection="1">
      <alignment horizontal="center" vertical="center" textRotation="255" wrapText="1"/>
      <protection locked="0"/>
    </xf>
    <xf numFmtId="0" fontId="7" fillId="0" borderId="19" xfId="9" applyFont="1" applyFill="1" applyBorder="1" applyAlignment="1" applyProtection="1">
      <alignment horizontal="center" vertical="center"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54" xfId="9" applyFont="1" applyFill="1" applyBorder="1" applyAlignment="1" applyProtection="1">
      <alignment horizontal="center" vertical="center" wrapText="1"/>
      <protection locked="0"/>
    </xf>
    <xf numFmtId="0" fontId="7" fillId="0" borderId="6" xfId="9" applyFont="1" applyFill="1" applyBorder="1" applyAlignment="1" applyProtection="1">
      <alignment horizontal="center" vertical="center" textRotation="255" wrapText="1"/>
      <protection locked="0"/>
    </xf>
    <xf numFmtId="0" fontId="7" fillId="0" borderId="53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19" xfId="0" applyFont="1" applyFill="1" applyBorder="1" applyAlignment="1">
      <alignment horizontal="center" vertical="center" textRotation="255" wrapText="1"/>
    </xf>
    <xf numFmtId="0" fontId="7" fillId="0" borderId="8" xfId="9" applyFont="1" applyFill="1" applyBorder="1" applyAlignment="1" applyProtection="1">
      <alignment horizontal="center" vertical="center" textRotation="255" wrapText="1"/>
      <protection locked="0"/>
    </xf>
    <xf numFmtId="0" fontId="7" fillId="0" borderId="5" xfId="11" applyFont="1" applyFill="1" applyBorder="1" applyAlignment="1" applyProtection="1">
      <alignment horizontal="center" vertical="center" textRotation="255" wrapText="1"/>
      <protection locked="0"/>
    </xf>
    <xf numFmtId="0" fontId="7" fillId="0" borderId="27" xfId="11" applyFont="1" applyFill="1" applyBorder="1" applyAlignment="1" applyProtection="1">
      <alignment horizontal="center" vertical="center" textRotation="255" wrapText="1"/>
      <protection locked="0"/>
    </xf>
    <xf numFmtId="0" fontId="7" fillId="0" borderId="9" xfId="9" applyFont="1" applyFill="1" applyBorder="1" applyAlignment="1" applyProtection="1">
      <alignment horizontal="center" vertical="top" textRotation="255" wrapText="1"/>
      <protection locked="0"/>
    </xf>
    <xf numFmtId="0" fontId="7" fillId="0" borderId="34" xfId="9" applyFont="1" applyFill="1" applyBorder="1" applyAlignment="1" applyProtection="1">
      <alignment horizontal="center" vertical="center" wrapText="1"/>
      <protection locked="0"/>
    </xf>
    <xf numFmtId="0" fontId="5" fillId="0" borderId="48" xfId="11" applyFont="1" applyFill="1" applyBorder="1" applyAlignment="1" applyProtection="1">
      <alignment horizontal="center" vertical="center" wrapText="1"/>
      <protection locked="0"/>
    </xf>
    <xf numFmtId="0" fontId="5" fillId="0" borderId="49" xfId="11" applyFont="1" applyFill="1" applyBorder="1" applyAlignment="1" applyProtection="1">
      <alignment horizontal="center" vertical="center" wrapText="1"/>
      <protection locked="0"/>
    </xf>
    <xf numFmtId="0" fontId="5" fillId="0" borderId="50" xfId="11" applyFont="1" applyFill="1" applyBorder="1" applyAlignment="1" applyProtection="1">
      <alignment horizontal="center" vertical="center" wrapText="1"/>
      <protection locked="0"/>
    </xf>
    <xf numFmtId="0" fontId="7" fillId="0" borderId="51" xfId="9" applyFont="1" applyFill="1" applyBorder="1" applyAlignment="1" applyProtection="1">
      <alignment horizontal="center" vertical="center" wrapText="1"/>
      <protection locked="0"/>
    </xf>
    <xf numFmtId="0" fontId="7" fillId="0" borderId="1" xfId="11" applyFont="1" applyFill="1" applyBorder="1" applyAlignment="1" applyProtection="1">
      <alignment horizontal="center" vertical="center" textRotation="255" wrapText="1"/>
      <protection locked="0"/>
    </xf>
    <xf numFmtId="0" fontId="7" fillId="0" borderId="7" xfId="11" applyFont="1" applyFill="1" applyBorder="1" applyAlignment="1" applyProtection="1">
      <alignment horizontal="center" vertical="center" textRotation="255" wrapText="1"/>
      <protection locked="0"/>
    </xf>
    <xf numFmtId="0" fontId="7" fillId="0" borderId="19" xfId="11" applyFont="1" applyFill="1" applyBorder="1" applyAlignment="1" applyProtection="1">
      <alignment horizontal="center" vertical="center" textRotation="255" wrapText="1"/>
      <protection locked="0"/>
    </xf>
  </cellXfs>
  <cellStyles count="19">
    <cellStyle name="パーセント" xfId="1" builtinId="5"/>
    <cellStyle name="パーセント 2" xfId="2"/>
    <cellStyle name="パーセント 2 2" xfId="3"/>
    <cellStyle name="桁区切り" xfId="4" builtinId="6"/>
    <cellStyle name="桁区切り 2" xfId="5"/>
    <cellStyle name="桁区切り 3" xfId="6"/>
    <cellStyle name="標準" xfId="0" builtinId="0"/>
    <cellStyle name="標準 10" xfId="7"/>
    <cellStyle name="標準 11" xfId="8"/>
    <cellStyle name="標準 2" xfId="9"/>
    <cellStyle name="標準 3" xfId="10"/>
    <cellStyle name="標準 3 2" xfId="11"/>
    <cellStyle name="標準 4" xfId="12"/>
    <cellStyle name="標準 5" xfId="13"/>
    <cellStyle name="標準 6" xfId="14"/>
    <cellStyle name="標準 7" xfId="15"/>
    <cellStyle name="標準 8" xfId="16"/>
    <cellStyle name="標準 9" xfId="17"/>
    <cellStyle name="未定義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U177"/>
  <sheetViews>
    <sheetView showGridLines="0" tabSelected="1" view="pageBreakPreview" topLeftCell="A4" zoomScaleNormal="115" zoomScaleSheetLayoutView="100" workbookViewId="0">
      <pane ySplit="4" topLeftCell="A8" activePane="bottomLeft" state="frozen"/>
      <selection activeCell="F4" sqref="F4"/>
      <selection pane="bottomLeft" activeCell="B2" sqref="B2:B7"/>
    </sheetView>
  </sheetViews>
  <sheetFormatPr defaultRowHeight="13.5" x14ac:dyDescent="0.15"/>
  <cols>
    <col min="1" max="1" width="1.625" style="14" customWidth="1"/>
    <col min="2" max="2" width="3.5" style="14" customWidth="1"/>
    <col min="3" max="3" width="6" style="14" customWidth="1"/>
    <col min="4" max="5" width="9" style="14" customWidth="1"/>
    <col min="6" max="8" width="3.5" style="32" customWidth="1"/>
    <col min="9" max="9" width="6.875" style="33" customWidth="1"/>
    <col min="10" max="11" width="3.5" style="33" customWidth="1"/>
    <col min="12" max="12" width="3.5" style="33" hidden="1" customWidth="1"/>
    <col min="13" max="14" width="3.5" style="33" customWidth="1"/>
    <col min="15" max="15" width="3.5" style="33" hidden="1" customWidth="1"/>
    <col min="16" max="16" width="3.5" style="33" customWidth="1"/>
    <col min="17" max="18" width="11" style="33" customWidth="1"/>
    <col min="19" max="20" width="3.5" style="33" customWidth="1"/>
    <col min="21" max="21" width="3.5" style="86" customWidth="1"/>
    <col min="22" max="22" width="3.5" style="33" customWidth="1"/>
    <col min="23" max="23" width="3.5" style="33" hidden="1" customWidth="1"/>
    <col min="24" max="37" width="3.625" style="14" customWidth="1"/>
    <col min="38" max="41" width="8.625" style="14" customWidth="1"/>
    <col min="42" max="43" width="5.875" style="14" customWidth="1"/>
    <col min="44" max="44" width="6.75" style="14" customWidth="1"/>
    <col min="45" max="49" width="3.625" style="34" customWidth="1"/>
    <col min="50" max="50" width="6.75" style="14" customWidth="1"/>
    <col min="51" max="60" width="3.625" style="34" customWidth="1"/>
    <col min="61" max="70" width="3.625" style="4" customWidth="1"/>
    <col min="71" max="71" width="3.625" style="35" customWidth="1"/>
    <col min="72" max="72" width="4.75" style="50" customWidth="1"/>
    <col min="73" max="75" width="4.5" style="50" customWidth="1"/>
    <col min="76" max="79" width="5.875" style="50" customWidth="1"/>
    <col min="80" max="90" width="3.625" style="50" customWidth="1"/>
    <col min="91" max="91" width="7.125" style="50" customWidth="1"/>
    <col min="92" max="92" width="9" style="50"/>
    <col min="93" max="93" width="22.25" style="50" bestFit="1" customWidth="1"/>
    <col min="94" max="96" width="9" style="50"/>
    <col min="97" max="97" width="12" style="50" bestFit="1" customWidth="1"/>
    <col min="98" max="98" width="9" style="50"/>
    <col min="99" max="99" width="37.625" style="50" bestFit="1" customWidth="1"/>
    <col min="100" max="16384" width="9" style="50"/>
  </cols>
  <sheetData>
    <row r="1" spans="1:91" s="36" customFormat="1" ht="25.5" customHeight="1" thickBot="1" x14ac:dyDescent="0.2">
      <c r="A1" s="6"/>
      <c r="B1" s="11"/>
      <c r="C1" s="11"/>
      <c r="D1" s="10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7"/>
      <c r="AQ1" s="37"/>
      <c r="AR1" s="6"/>
      <c r="AS1" s="9"/>
      <c r="AT1" s="9"/>
      <c r="AU1" s="9"/>
      <c r="AV1" s="9"/>
      <c r="AW1" s="9"/>
      <c r="AX1" s="6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6"/>
      <c r="BT1" s="8"/>
    </row>
    <row r="2" spans="1:91" ht="18" customHeight="1" x14ac:dyDescent="0.15">
      <c r="A2" s="2"/>
      <c r="B2" s="200" t="s">
        <v>78</v>
      </c>
      <c r="C2" s="245" t="s">
        <v>45</v>
      </c>
      <c r="D2" s="203" t="s">
        <v>0</v>
      </c>
      <c r="E2" s="205" t="s">
        <v>21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  <c r="X2" s="205" t="s">
        <v>23</v>
      </c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53" t="s">
        <v>3</v>
      </c>
      <c r="AM2" s="254"/>
      <c r="AN2" s="254"/>
      <c r="AO2" s="254"/>
      <c r="AP2" s="254"/>
      <c r="AQ2" s="255"/>
      <c r="AR2" s="224" t="s">
        <v>9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6"/>
      <c r="BI2" s="206" t="s">
        <v>10</v>
      </c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7"/>
    </row>
    <row r="3" spans="1:91" s="21" customFormat="1" ht="31.5" customHeight="1" x14ac:dyDescent="0.15">
      <c r="A3" s="16"/>
      <c r="B3" s="201"/>
      <c r="C3" s="246"/>
      <c r="D3" s="204"/>
      <c r="E3" s="248" t="s">
        <v>74</v>
      </c>
      <c r="F3" s="170" t="s">
        <v>4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0" t="s">
        <v>12</v>
      </c>
      <c r="U3" s="171"/>
      <c r="V3" s="171"/>
      <c r="W3" s="172"/>
      <c r="X3" s="197" t="s">
        <v>83</v>
      </c>
      <c r="Y3" s="167" t="s">
        <v>84</v>
      </c>
      <c r="Z3" s="167" t="s">
        <v>85</v>
      </c>
      <c r="AA3" s="167" t="s">
        <v>86</v>
      </c>
      <c r="AB3" s="167" t="s">
        <v>87</v>
      </c>
      <c r="AC3" s="196" t="s">
        <v>88</v>
      </c>
      <c r="AD3" s="167" t="s">
        <v>89</v>
      </c>
      <c r="AE3" s="167" t="s">
        <v>90</v>
      </c>
      <c r="AF3" s="167" t="s">
        <v>91</v>
      </c>
      <c r="AG3" s="167" t="s">
        <v>92</v>
      </c>
      <c r="AH3" s="167" t="s">
        <v>93</v>
      </c>
      <c r="AI3" s="167" t="s">
        <v>94</v>
      </c>
      <c r="AJ3" s="167" t="s">
        <v>95</v>
      </c>
      <c r="AK3" s="218" t="s">
        <v>8</v>
      </c>
      <c r="AL3" s="39"/>
      <c r="AM3" s="41"/>
      <c r="AN3" s="18"/>
      <c r="AO3" s="18"/>
      <c r="AP3" s="19"/>
      <c r="AQ3" s="20"/>
      <c r="AR3" s="227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28"/>
      <c r="BI3" s="223" t="s">
        <v>122</v>
      </c>
      <c r="BJ3" s="241"/>
      <c r="BK3" s="241"/>
      <c r="BL3" s="187" t="s">
        <v>11</v>
      </c>
      <c r="BM3" s="164" t="s">
        <v>12</v>
      </c>
      <c r="BN3" s="221" t="s">
        <v>13</v>
      </c>
      <c r="BO3" s="213"/>
      <c r="BP3" s="213"/>
      <c r="BQ3" s="213"/>
      <c r="BR3" s="222"/>
      <c r="BS3" s="211" t="s">
        <v>77</v>
      </c>
      <c r="BT3" s="212"/>
      <c r="BU3" s="212"/>
      <c r="BV3" s="212"/>
      <c r="BW3" s="212"/>
      <c r="BX3" s="211" t="s">
        <v>15</v>
      </c>
      <c r="BY3" s="212"/>
      <c r="BZ3" s="212"/>
      <c r="CA3" s="212"/>
      <c r="CB3" s="235"/>
      <c r="CC3" s="211" t="s">
        <v>16</v>
      </c>
      <c r="CD3" s="212"/>
      <c r="CE3" s="212"/>
      <c r="CF3" s="212"/>
      <c r="CG3" s="213"/>
      <c r="CH3" s="213"/>
      <c r="CI3" s="213"/>
      <c r="CJ3" s="213"/>
      <c r="CK3" s="213"/>
      <c r="CL3" s="148"/>
      <c r="CM3" s="236" t="s">
        <v>7</v>
      </c>
    </row>
    <row r="4" spans="1:91" s="21" customFormat="1" ht="24.75" customHeight="1" x14ac:dyDescent="0.15">
      <c r="A4" s="16"/>
      <c r="B4" s="201"/>
      <c r="C4" s="246"/>
      <c r="D4" s="204"/>
      <c r="E4" s="249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3"/>
      <c r="U4" s="174"/>
      <c r="V4" s="174"/>
      <c r="W4" s="175"/>
      <c r="X4" s="198"/>
      <c r="Y4" s="167"/>
      <c r="Z4" s="167"/>
      <c r="AA4" s="167"/>
      <c r="AB4" s="167"/>
      <c r="AC4" s="196"/>
      <c r="AD4" s="167"/>
      <c r="AE4" s="167"/>
      <c r="AF4" s="167"/>
      <c r="AG4" s="167"/>
      <c r="AH4" s="167"/>
      <c r="AI4" s="167"/>
      <c r="AJ4" s="167"/>
      <c r="AK4" s="219"/>
      <c r="AL4" s="22"/>
      <c r="AM4" s="38"/>
      <c r="AN4" s="17"/>
      <c r="AO4" s="1"/>
      <c r="AP4" s="192" t="s">
        <v>147</v>
      </c>
      <c r="AQ4" s="193"/>
      <c r="AR4" s="256" t="s">
        <v>75</v>
      </c>
      <c r="AS4" s="210"/>
      <c r="AT4" s="210"/>
      <c r="AU4" s="210"/>
      <c r="AV4" s="210"/>
      <c r="AW4" s="210"/>
      <c r="AX4" s="229" t="s">
        <v>59</v>
      </c>
      <c r="AY4" s="230"/>
      <c r="AZ4" s="230"/>
      <c r="BA4" s="230"/>
      <c r="BB4" s="230"/>
      <c r="BC4" s="231"/>
      <c r="BD4" s="210" t="s">
        <v>119</v>
      </c>
      <c r="BE4" s="210"/>
      <c r="BF4" s="210"/>
      <c r="BG4" s="210"/>
      <c r="BH4" s="252"/>
      <c r="BI4" s="214"/>
      <c r="BJ4" s="159"/>
      <c r="BK4" s="159"/>
      <c r="BL4" s="187"/>
      <c r="BM4" s="165"/>
      <c r="BN4" s="211"/>
      <c r="BO4" s="212"/>
      <c r="BP4" s="212"/>
      <c r="BQ4" s="212"/>
      <c r="BR4" s="223"/>
      <c r="BS4" s="210" t="s">
        <v>123</v>
      </c>
      <c r="BT4" s="210"/>
      <c r="BU4" s="209" t="s">
        <v>2</v>
      </c>
      <c r="BV4" s="210"/>
      <c r="BW4" s="210"/>
      <c r="BX4" s="209" t="s">
        <v>125</v>
      </c>
      <c r="BY4" s="210"/>
      <c r="BZ4" s="209" t="s">
        <v>79</v>
      </c>
      <c r="CA4" s="210"/>
      <c r="CB4" s="160" t="s">
        <v>96</v>
      </c>
      <c r="CC4" s="209" t="s">
        <v>17</v>
      </c>
      <c r="CD4" s="210"/>
      <c r="CE4" s="210"/>
      <c r="CF4" s="214"/>
      <c r="CG4" s="229" t="s">
        <v>18</v>
      </c>
      <c r="CH4" s="230"/>
      <c r="CI4" s="230"/>
      <c r="CJ4" s="230"/>
      <c r="CK4" s="230"/>
      <c r="CL4" s="238"/>
      <c r="CM4" s="236"/>
    </row>
    <row r="5" spans="1:91" s="21" customFormat="1" ht="45" customHeight="1" x14ac:dyDescent="0.15">
      <c r="A5" s="16"/>
      <c r="B5" s="201"/>
      <c r="C5" s="246"/>
      <c r="D5" s="204"/>
      <c r="E5" s="249"/>
      <c r="F5" s="42"/>
      <c r="G5" s="42"/>
      <c r="H5" s="42"/>
      <c r="I5" s="42"/>
      <c r="J5" s="169" t="s">
        <v>22</v>
      </c>
      <c r="K5" s="169"/>
      <c r="L5" s="169"/>
      <c r="M5" s="169"/>
      <c r="N5" s="169"/>
      <c r="O5" s="169"/>
      <c r="P5" s="169"/>
      <c r="Q5" s="168" t="s">
        <v>20</v>
      </c>
      <c r="R5" s="169"/>
      <c r="S5" s="169"/>
      <c r="T5" s="160" t="s">
        <v>135</v>
      </c>
      <c r="U5" s="160" t="s">
        <v>136</v>
      </c>
      <c r="V5" s="160" t="s">
        <v>137</v>
      </c>
      <c r="W5" s="163" t="s">
        <v>109</v>
      </c>
      <c r="X5" s="198"/>
      <c r="Y5" s="167"/>
      <c r="Z5" s="167"/>
      <c r="AA5" s="167"/>
      <c r="AB5" s="167"/>
      <c r="AC5" s="196"/>
      <c r="AD5" s="167"/>
      <c r="AE5" s="167"/>
      <c r="AF5" s="167"/>
      <c r="AG5" s="167"/>
      <c r="AH5" s="167"/>
      <c r="AI5" s="167"/>
      <c r="AJ5" s="167"/>
      <c r="AK5" s="219"/>
      <c r="AL5" s="184" t="s">
        <v>55</v>
      </c>
      <c r="AM5" s="181" t="s">
        <v>54</v>
      </c>
      <c r="AN5" s="187" t="s">
        <v>56</v>
      </c>
      <c r="AO5" s="187" t="s">
        <v>57</v>
      </c>
      <c r="AP5" s="192"/>
      <c r="AQ5" s="193"/>
      <c r="AR5" s="189" t="s">
        <v>115</v>
      </c>
      <c r="AS5" s="186" t="s">
        <v>138</v>
      </c>
      <c r="AT5" s="186" t="s">
        <v>139</v>
      </c>
      <c r="AU5" s="186" t="s">
        <v>72</v>
      </c>
      <c r="AV5" s="186" t="s">
        <v>140</v>
      </c>
      <c r="AW5" s="164" t="s">
        <v>48</v>
      </c>
      <c r="AX5" s="257" t="s">
        <v>118</v>
      </c>
      <c r="AY5" s="186" t="s">
        <v>141</v>
      </c>
      <c r="AZ5" s="186" t="s">
        <v>139</v>
      </c>
      <c r="BA5" s="186" t="s">
        <v>72</v>
      </c>
      <c r="BB5" s="186" t="s">
        <v>140</v>
      </c>
      <c r="BC5" s="186" t="s">
        <v>48</v>
      </c>
      <c r="BD5" s="232" t="s">
        <v>142</v>
      </c>
      <c r="BE5" s="186" t="s">
        <v>139</v>
      </c>
      <c r="BF5" s="186" t="s">
        <v>72</v>
      </c>
      <c r="BG5" s="186" t="s">
        <v>140</v>
      </c>
      <c r="BH5" s="218" t="s">
        <v>143</v>
      </c>
      <c r="BI5" s="251" t="s">
        <v>126</v>
      </c>
      <c r="BJ5" s="196" t="s">
        <v>127</v>
      </c>
      <c r="BK5" s="196" t="s">
        <v>128</v>
      </c>
      <c r="BL5" s="187"/>
      <c r="BM5" s="165"/>
      <c r="BN5" s="160" t="s">
        <v>129</v>
      </c>
      <c r="BO5" s="160" t="s">
        <v>130</v>
      </c>
      <c r="BP5" s="160" t="s">
        <v>131</v>
      </c>
      <c r="BQ5" s="160" t="s">
        <v>132</v>
      </c>
      <c r="BR5" s="160" t="s">
        <v>133</v>
      </c>
      <c r="BS5" s="178" t="s">
        <v>80</v>
      </c>
      <c r="BT5" s="215" t="s">
        <v>81</v>
      </c>
      <c r="BU5" s="159" t="s">
        <v>134</v>
      </c>
      <c r="BV5" s="159"/>
      <c r="BW5" s="159"/>
      <c r="BX5" s="159" t="s">
        <v>124</v>
      </c>
      <c r="BY5" s="159"/>
      <c r="BZ5" s="159" t="s">
        <v>144</v>
      </c>
      <c r="CA5" s="159"/>
      <c r="CB5" s="161"/>
      <c r="CC5" s="160" t="s">
        <v>63</v>
      </c>
      <c r="CD5" s="160" t="s">
        <v>64</v>
      </c>
      <c r="CE5" s="160" t="s">
        <v>65</v>
      </c>
      <c r="CF5" s="160" t="s">
        <v>66</v>
      </c>
      <c r="CG5" s="160" t="s">
        <v>67</v>
      </c>
      <c r="CH5" s="160" t="s">
        <v>68</v>
      </c>
      <c r="CI5" s="160" t="s">
        <v>69</v>
      </c>
      <c r="CJ5" s="160" t="s">
        <v>70</v>
      </c>
      <c r="CK5" s="160" t="s">
        <v>71</v>
      </c>
      <c r="CL5" s="239" t="s">
        <v>146</v>
      </c>
      <c r="CM5" s="236"/>
    </row>
    <row r="6" spans="1:91" s="21" customFormat="1" ht="36" customHeight="1" x14ac:dyDescent="0.15">
      <c r="A6" s="16"/>
      <c r="B6" s="201"/>
      <c r="C6" s="246"/>
      <c r="D6" s="204"/>
      <c r="E6" s="249"/>
      <c r="F6" s="176" t="s">
        <v>19</v>
      </c>
      <c r="G6" s="176" t="s">
        <v>53</v>
      </c>
      <c r="H6" s="176" t="s">
        <v>73</v>
      </c>
      <c r="I6" s="176" t="s">
        <v>5</v>
      </c>
      <c r="J6" s="204" t="s">
        <v>52</v>
      </c>
      <c r="K6" s="43"/>
      <c r="L6" s="43"/>
      <c r="M6" s="204" t="s">
        <v>76</v>
      </c>
      <c r="N6" s="44"/>
      <c r="O6" s="43"/>
      <c r="P6" s="204" t="s">
        <v>82</v>
      </c>
      <c r="Q6" s="186" t="s">
        <v>47</v>
      </c>
      <c r="R6" s="186" t="s">
        <v>49</v>
      </c>
      <c r="S6" s="186" t="s">
        <v>50</v>
      </c>
      <c r="T6" s="161"/>
      <c r="U6" s="161"/>
      <c r="V6" s="161"/>
      <c r="W6" s="163"/>
      <c r="X6" s="198"/>
      <c r="Y6" s="167"/>
      <c r="Z6" s="167"/>
      <c r="AA6" s="167"/>
      <c r="AB6" s="167"/>
      <c r="AC6" s="196"/>
      <c r="AD6" s="167"/>
      <c r="AE6" s="167"/>
      <c r="AF6" s="167"/>
      <c r="AG6" s="167"/>
      <c r="AH6" s="167"/>
      <c r="AI6" s="167"/>
      <c r="AJ6" s="167"/>
      <c r="AK6" s="219"/>
      <c r="AL6" s="184"/>
      <c r="AM6" s="182"/>
      <c r="AN6" s="187"/>
      <c r="AO6" s="187"/>
      <c r="AP6" s="194"/>
      <c r="AQ6" s="195"/>
      <c r="AR6" s="190"/>
      <c r="AS6" s="187"/>
      <c r="AT6" s="187"/>
      <c r="AU6" s="187"/>
      <c r="AV6" s="187"/>
      <c r="AW6" s="165"/>
      <c r="AX6" s="258"/>
      <c r="AY6" s="187"/>
      <c r="AZ6" s="187"/>
      <c r="BA6" s="187"/>
      <c r="BB6" s="187"/>
      <c r="BC6" s="187"/>
      <c r="BD6" s="233"/>
      <c r="BE6" s="187"/>
      <c r="BF6" s="187"/>
      <c r="BG6" s="187"/>
      <c r="BH6" s="219"/>
      <c r="BI6" s="251"/>
      <c r="BJ6" s="196"/>
      <c r="BK6" s="196"/>
      <c r="BL6" s="187"/>
      <c r="BM6" s="165"/>
      <c r="BN6" s="161"/>
      <c r="BO6" s="161"/>
      <c r="BP6" s="161"/>
      <c r="BQ6" s="161"/>
      <c r="BR6" s="161"/>
      <c r="BS6" s="179"/>
      <c r="BT6" s="216"/>
      <c r="BU6" s="159"/>
      <c r="BV6" s="159"/>
      <c r="BW6" s="159"/>
      <c r="BX6" s="159"/>
      <c r="BY6" s="159"/>
      <c r="BZ6" s="159"/>
      <c r="CA6" s="159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239"/>
      <c r="CM6" s="236"/>
    </row>
    <row r="7" spans="1:91" s="21" customFormat="1" ht="175.5" customHeight="1" x14ac:dyDescent="0.15">
      <c r="A7" s="23"/>
      <c r="B7" s="202"/>
      <c r="C7" s="247"/>
      <c r="D7" s="204"/>
      <c r="E7" s="250"/>
      <c r="F7" s="177"/>
      <c r="G7" s="177"/>
      <c r="H7" s="177"/>
      <c r="I7" s="177"/>
      <c r="J7" s="244"/>
      <c r="K7" s="24" t="s">
        <v>51</v>
      </c>
      <c r="L7" s="24" t="s">
        <v>120</v>
      </c>
      <c r="M7" s="244"/>
      <c r="N7" s="24" t="s">
        <v>51</v>
      </c>
      <c r="O7" s="24" t="s">
        <v>121</v>
      </c>
      <c r="P7" s="244"/>
      <c r="Q7" s="188"/>
      <c r="R7" s="188"/>
      <c r="S7" s="188"/>
      <c r="T7" s="162"/>
      <c r="U7" s="162"/>
      <c r="V7" s="162"/>
      <c r="W7" s="163"/>
      <c r="X7" s="199"/>
      <c r="Y7" s="167"/>
      <c r="Z7" s="167"/>
      <c r="AA7" s="167"/>
      <c r="AB7" s="167"/>
      <c r="AC7" s="196"/>
      <c r="AD7" s="167"/>
      <c r="AE7" s="167"/>
      <c r="AF7" s="167"/>
      <c r="AG7" s="167"/>
      <c r="AH7" s="167"/>
      <c r="AI7" s="167"/>
      <c r="AJ7" s="167"/>
      <c r="AK7" s="220"/>
      <c r="AL7" s="185"/>
      <c r="AM7" s="183"/>
      <c r="AN7" s="208"/>
      <c r="AO7" s="208"/>
      <c r="AP7" s="45" t="s">
        <v>58</v>
      </c>
      <c r="AQ7" s="46" t="s">
        <v>56</v>
      </c>
      <c r="AR7" s="191"/>
      <c r="AS7" s="188"/>
      <c r="AT7" s="188"/>
      <c r="AU7" s="188"/>
      <c r="AV7" s="188"/>
      <c r="AW7" s="166"/>
      <c r="AX7" s="259"/>
      <c r="AY7" s="188"/>
      <c r="AZ7" s="188"/>
      <c r="BA7" s="188"/>
      <c r="BB7" s="188"/>
      <c r="BC7" s="188"/>
      <c r="BD7" s="234"/>
      <c r="BE7" s="188"/>
      <c r="BF7" s="188"/>
      <c r="BG7" s="188"/>
      <c r="BH7" s="220"/>
      <c r="BI7" s="251"/>
      <c r="BJ7" s="196"/>
      <c r="BK7" s="196"/>
      <c r="BL7" s="188"/>
      <c r="BM7" s="166"/>
      <c r="BN7" s="162"/>
      <c r="BO7" s="162"/>
      <c r="BP7" s="162"/>
      <c r="BQ7" s="162"/>
      <c r="BR7" s="162"/>
      <c r="BS7" s="180"/>
      <c r="BT7" s="217"/>
      <c r="BU7" s="81" t="s">
        <v>14</v>
      </c>
      <c r="BV7" s="81" t="s">
        <v>60</v>
      </c>
      <c r="BW7" s="81" t="s">
        <v>61</v>
      </c>
      <c r="BX7" s="82" t="s">
        <v>110</v>
      </c>
      <c r="BY7" s="82" t="s">
        <v>111</v>
      </c>
      <c r="BZ7" s="82" t="s">
        <v>62</v>
      </c>
      <c r="CA7" s="82" t="s">
        <v>112</v>
      </c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240"/>
      <c r="CM7" s="237"/>
    </row>
    <row r="8" spans="1:91" s="21" customFormat="1" ht="45.75" customHeight="1" x14ac:dyDescent="0.15">
      <c r="A8" s="25" t="s">
        <v>6</v>
      </c>
      <c r="B8" s="149"/>
      <c r="C8" s="90"/>
      <c r="D8" s="143"/>
      <c r="E8" s="144"/>
      <c r="F8" s="76"/>
      <c r="G8" s="76"/>
      <c r="H8" s="76"/>
      <c r="I8" s="76"/>
      <c r="J8" s="91"/>
      <c r="K8" s="91"/>
      <c r="L8" s="92" t="str">
        <f>IFERROR(IF(K8/J8&gt;0.5,"〇",""),"0")</f>
        <v>0</v>
      </c>
      <c r="M8" s="91"/>
      <c r="N8" s="91"/>
      <c r="O8" s="92" t="e">
        <f>IF(N8/M8&gt;0.5,"〇","")</f>
        <v>#DIV/0!</v>
      </c>
      <c r="P8" s="91"/>
      <c r="Q8" s="114"/>
      <c r="R8" s="115"/>
      <c r="S8" s="93" t="e">
        <f>Q8/R8</f>
        <v>#DIV/0!</v>
      </c>
      <c r="T8" s="94" t="str">
        <f>IF(F8="女性","〇","")</f>
        <v/>
      </c>
      <c r="U8" s="95" t="e">
        <f>IF(OR(L8="〇",O8="〇"),"〇","")</f>
        <v>#DIV/0!</v>
      </c>
      <c r="V8" s="139"/>
      <c r="W8" s="137">
        <f>COUNTIF(T8:V8,"〇")</f>
        <v>0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>
        <f>COUNTIF(X8:AJ8,"〇")</f>
        <v>0</v>
      </c>
      <c r="AL8" s="98"/>
      <c r="AM8" s="116"/>
      <c r="AN8" s="117">
        <f>ROUNDDOWN(AM8*0.5,0)</f>
        <v>0</v>
      </c>
      <c r="AO8" s="117">
        <f>AM8-AN8</f>
        <v>0</v>
      </c>
      <c r="AP8" s="151"/>
      <c r="AQ8" s="152"/>
      <c r="AR8" s="99"/>
      <c r="AS8" s="122"/>
      <c r="AT8" s="122"/>
      <c r="AU8" s="122"/>
      <c r="AV8" s="122"/>
      <c r="AW8" s="100">
        <f>IF(AS8=0,(AV8-1)/1,(AV8-AS8)/ABS(AS8))</f>
        <v>-1</v>
      </c>
      <c r="AX8" s="101"/>
      <c r="AY8" s="124"/>
      <c r="AZ8" s="124"/>
      <c r="BA8" s="124"/>
      <c r="BB8" s="124"/>
      <c r="BC8" s="100">
        <f>IFERROR(BB8/AY8-1,0)</f>
        <v>0</v>
      </c>
      <c r="BD8" s="94">
        <f>M8</f>
        <v>0</v>
      </c>
      <c r="BE8" s="126"/>
      <c r="BF8" s="126"/>
      <c r="BG8" s="126"/>
      <c r="BH8" s="147">
        <f>BG8-BD8</f>
        <v>0</v>
      </c>
      <c r="BI8" s="102" t="str">
        <f t="shared" ref="BI8:BI19" si="0">IF(AND(G8&gt;=50,G8&lt;60),"1","0")</f>
        <v>0</v>
      </c>
      <c r="BJ8" s="102" t="str">
        <f t="shared" ref="BJ8:BJ19" si="1">IF(AND(G8&gt;=40,G8&lt;50),"2","0")</f>
        <v>0</v>
      </c>
      <c r="BK8" s="102" t="str">
        <f t="shared" ref="BK8:BK19" si="2">IF(G8&lt;40,"3","0")</f>
        <v>3</v>
      </c>
      <c r="BL8" s="103"/>
      <c r="BM8" s="102" t="str">
        <f t="shared" ref="BM8:BM19" si="3">IF(W8&lt;1,"0",IF(W8=1,"1","2"))</f>
        <v>0</v>
      </c>
      <c r="BN8" s="102" t="e">
        <f t="shared" ref="BN8:BN19" si="4">IF(AND(S8&gt;=1.3,S8&lt;1.5),"1","0")</f>
        <v>#DIV/0!</v>
      </c>
      <c r="BO8" s="102" t="e">
        <f t="shared" ref="BO8:BO19" si="5">IF(AND(S8&gt;=1,S8&lt;1.3),"3","0")</f>
        <v>#DIV/0!</v>
      </c>
      <c r="BP8" s="102" t="e">
        <f t="shared" ref="BP8:BP19" si="6">IF(AND(S8&gt;=0.7,S8&lt;1),"6","0")</f>
        <v>#DIV/0!</v>
      </c>
      <c r="BQ8" s="102" t="e">
        <f t="shared" ref="BQ8:BQ19" si="7">IF(AND(S8&gt;=0.5,S8&lt;0.7),"4","0")</f>
        <v>#DIV/0!</v>
      </c>
      <c r="BR8" s="102" t="e">
        <f t="shared" ref="BR8:BR19" si="8">IF(AND(S8&gt;=0.3,S8&lt;0.5),"1","0")</f>
        <v>#DIV/0!</v>
      </c>
      <c r="BS8" s="104" t="str">
        <f>IF(AND(AR8="1経営体当たり",AS8&gt;=700),"2","0")</f>
        <v>0</v>
      </c>
      <c r="BT8" s="105" t="str">
        <f>IF(AND(AR8="就業者１人当たり",AS8&gt;=270),"2","0")</f>
        <v>0</v>
      </c>
      <c r="BU8" s="105" t="str">
        <f>IF(AS8&lt;=0,"0",(IF(AND(AW8&gt;=0.02,AW8&lt;0.04),"2","0")))</f>
        <v>0</v>
      </c>
      <c r="BV8" s="105" t="str">
        <f>IF(AS8&lt;=0,"0",(IF(AND(AW8&gt;=0.04,AW8&lt;0.06),"3","0")))</f>
        <v>0</v>
      </c>
      <c r="BW8" s="105" t="str">
        <f>IF(AS8&lt;=0,"0",(IF(AW8&gt;=0.06,"4","0")))</f>
        <v>0</v>
      </c>
      <c r="BX8" s="105" t="str">
        <f>IF(AND(BC8&gt;=0.01,BC8&lt;0.2),"1","0")</f>
        <v>0</v>
      </c>
      <c r="BY8" s="105" t="str">
        <f>IF(BC8&gt;=0.2,"2","0")</f>
        <v>0</v>
      </c>
      <c r="BZ8" s="105" t="str">
        <f>IF(AND((BG8-BD8)&gt;=1,(BG8-BD8)&lt;2),"1","0")</f>
        <v>0</v>
      </c>
      <c r="CA8" s="105" t="str">
        <f>IF((BG8-BD8)&gt;=2,"2","0")</f>
        <v>0</v>
      </c>
      <c r="CB8" s="106"/>
      <c r="CC8" s="105" t="str">
        <f t="shared" ref="CC8:CC19" si="9">IF(AK8=2,"1","0")</f>
        <v>0</v>
      </c>
      <c r="CD8" s="105" t="str">
        <f t="shared" ref="CD8:CD19" si="10">IF(AK8=3,"2","0")</f>
        <v>0</v>
      </c>
      <c r="CE8" s="105" t="str">
        <f t="shared" ref="CE8:CE19" si="11">IF(AK8=4,"3","0")</f>
        <v>0</v>
      </c>
      <c r="CF8" s="105" t="str">
        <f t="shared" ref="CF8:CF19" si="12">IF(AK8&gt;=5,"4","0")</f>
        <v>0</v>
      </c>
      <c r="CG8" s="105" t="str">
        <f>IF(X8="〇","〇","-")</f>
        <v>-</v>
      </c>
      <c r="CH8" s="105" t="str">
        <f>IF(Y8="〇","〇","-")</f>
        <v>-</v>
      </c>
      <c r="CI8" s="105" t="str">
        <f>IF(Z8="〇","〇","-")</f>
        <v>-</v>
      </c>
      <c r="CJ8" s="105" t="str">
        <f>IF(AA8="〇","〇","-")</f>
        <v>-</v>
      </c>
      <c r="CK8" s="105" t="str">
        <f>IF(AB8="〇","〇","-")</f>
        <v>-</v>
      </c>
      <c r="CL8" s="105">
        <f>IF(COUNTIF(CG8:CK8,"〇")=0,0,IF(COUNTIF(CG8:CK8,"〇")=1,4,8))</f>
        <v>0</v>
      </c>
      <c r="CM8" s="142" t="e">
        <f>BI8+BJ8+BK8+BL8+BM8+BN8+BO8+BP8+BQ8+BR8+BS8+BT8+BU8+BV8+BW8+BX8+BY8+BZ8+CA8+CB8+CC8+CD8+CE8+CF8+CL8</f>
        <v>#DIV/0!</v>
      </c>
    </row>
    <row r="9" spans="1:91" s="21" customFormat="1" ht="45.75" customHeight="1" x14ac:dyDescent="0.15">
      <c r="A9" s="25"/>
      <c r="B9" s="149"/>
      <c r="C9" s="90"/>
      <c r="D9" s="143"/>
      <c r="E9" s="144"/>
      <c r="F9" s="76"/>
      <c r="G9" s="76"/>
      <c r="H9" s="76"/>
      <c r="I9" s="76"/>
      <c r="J9" s="91"/>
      <c r="K9" s="91"/>
      <c r="L9" s="92" t="str">
        <f t="shared" ref="L9:L19" si="13">IFERROR(IF(K9/J9&gt;0.5,"〇",""),"0")</f>
        <v>0</v>
      </c>
      <c r="M9" s="91"/>
      <c r="N9" s="91"/>
      <c r="O9" s="92" t="e">
        <f t="shared" ref="O9:O19" si="14">IF(N9/M9&gt;0.5,"〇","")</f>
        <v>#DIV/0!</v>
      </c>
      <c r="P9" s="91"/>
      <c r="Q9" s="114"/>
      <c r="R9" s="115"/>
      <c r="S9" s="93" t="e">
        <f t="shared" ref="S9:S19" si="15">Q9/R9</f>
        <v>#DIV/0!</v>
      </c>
      <c r="T9" s="94" t="str">
        <f t="shared" ref="T9:T19" si="16">IF(F9="女性","〇","")</f>
        <v/>
      </c>
      <c r="U9" s="95" t="e">
        <f t="shared" ref="U9:U19" si="17">IF(OR(L9="〇",O9="〇"),"〇","")</f>
        <v>#DIV/0!</v>
      </c>
      <c r="V9" s="140"/>
      <c r="W9" s="137">
        <f t="shared" ref="W9:W19" si="18">COUNTIF(T9:V9,"〇")</f>
        <v>0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107">
        <f>COUNTIF(X9:AJ9,"〇")</f>
        <v>0</v>
      </c>
      <c r="AL9" s="118"/>
      <c r="AM9" s="116"/>
      <c r="AN9" s="117">
        <f t="shared" ref="AN9:AN19" si="19">ROUNDDOWN(AM9*0.5,0)</f>
        <v>0</v>
      </c>
      <c r="AO9" s="117">
        <f t="shared" ref="AO9:AO19" si="20">AM9-AN9</f>
        <v>0</v>
      </c>
      <c r="AP9" s="153"/>
      <c r="AQ9" s="154"/>
      <c r="AR9" s="99"/>
      <c r="AS9" s="122"/>
      <c r="AT9" s="122"/>
      <c r="AU9" s="122"/>
      <c r="AV9" s="122"/>
      <c r="AW9" s="100">
        <f t="shared" ref="AW9:AW19" si="21">IF(AS9=0,(AV9-1)/1,(AV9-AS9)/ABS(AS9))</f>
        <v>-1</v>
      </c>
      <c r="AX9" s="101"/>
      <c r="AY9" s="125"/>
      <c r="AZ9" s="125"/>
      <c r="BA9" s="125"/>
      <c r="BB9" s="125"/>
      <c r="BC9" s="100">
        <f t="shared" ref="BC9:BC19" si="22">IFERROR(BB9/AY9-1,0)</f>
        <v>0</v>
      </c>
      <c r="BD9" s="94">
        <f t="shared" ref="BD9:BD19" si="23">M9</f>
        <v>0</v>
      </c>
      <c r="BE9" s="126"/>
      <c r="BF9" s="126"/>
      <c r="BG9" s="126"/>
      <c r="BH9" s="147">
        <f t="shared" ref="BH9:BH19" si="24">BG9-BD9</f>
        <v>0</v>
      </c>
      <c r="BI9" s="102" t="str">
        <f t="shared" si="0"/>
        <v>0</v>
      </c>
      <c r="BJ9" s="102" t="str">
        <f t="shared" si="1"/>
        <v>0</v>
      </c>
      <c r="BK9" s="102" t="str">
        <f t="shared" si="2"/>
        <v>3</v>
      </c>
      <c r="BL9" s="103"/>
      <c r="BM9" s="102" t="str">
        <f t="shared" si="3"/>
        <v>0</v>
      </c>
      <c r="BN9" s="102" t="e">
        <f t="shared" si="4"/>
        <v>#DIV/0!</v>
      </c>
      <c r="BO9" s="102" t="e">
        <f t="shared" si="5"/>
        <v>#DIV/0!</v>
      </c>
      <c r="BP9" s="102" t="e">
        <f t="shared" si="6"/>
        <v>#DIV/0!</v>
      </c>
      <c r="BQ9" s="102" t="e">
        <f t="shared" si="7"/>
        <v>#DIV/0!</v>
      </c>
      <c r="BR9" s="102" t="e">
        <f t="shared" si="8"/>
        <v>#DIV/0!</v>
      </c>
      <c r="BS9" s="104" t="str">
        <f t="shared" ref="BS9:BS19" si="25">IF(AND(AR9="1経営体当たり",AS9&gt;=700),"2","0")</f>
        <v>0</v>
      </c>
      <c r="BT9" s="105" t="str">
        <f t="shared" ref="BT9:BT19" si="26">IF(AND(AR9="就業者１人当たり",AS9&gt;=270),"2","0")</f>
        <v>0</v>
      </c>
      <c r="BU9" s="105" t="str">
        <f>IF(AS9&lt;=0,"0",(IF(AND(AW9&gt;=0.02,AW9&lt;0.04),"2","0")))</f>
        <v>0</v>
      </c>
      <c r="BV9" s="105" t="str">
        <f>IF(AS9&lt;=0,"0",(IF(AND(AW9&gt;=0.04,AW9&lt;0.06),"3","0")))</f>
        <v>0</v>
      </c>
      <c r="BW9" s="105" t="str">
        <f>IF(AS9&lt;=0,"0",(IF(AW9&gt;=0.06,"4","0")))</f>
        <v>0</v>
      </c>
      <c r="BX9" s="105" t="str">
        <f>IF(AND(BC9&gt;=0.01,BC9&lt;0.2),"1","0")</f>
        <v>0</v>
      </c>
      <c r="BY9" s="105" t="str">
        <f t="shared" ref="BY9:BY18" si="27">IF(BC9&gt;=0.2,"2","0")</f>
        <v>0</v>
      </c>
      <c r="BZ9" s="105" t="str">
        <f t="shared" ref="BZ9:BZ19" si="28">IF(AND((BG9-BD9)&gt;=1,(BG9-BD9)&lt;2),"1","0")</f>
        <v>0</v>
      </c>
      <c r="CA9" s="105" t="str">
        <f t="shared" ref="CA9:CA19" si="29">IF((BG9-BD9)&gt;=2,"2","0")</f>
        <v>0</v>
      </c>
      <c r="CB9" s="106"/>
      <c r="CC9" s="105" t="str">
        <f t="shared" si="9"/>
        <v>0</v>
      </c>
      <c r="CD9" s="105" t="str">
        <f t="shared" si="10"/>
        <v>0</v>
      </c>
      <c r="CE9" s="105" t="str">
        <f t="shared" si="11"/>
        <v>0</v>
      </c>
      <c r="CF9" s="105" t="str">
        <f t="shared" si="12"/>
        <v>0</v>
      </c>
      <c r="CG9" s="105" t="str">
        <f t="shared" ref="CG9:CG19" si="30">IF(X9="〇","〇","-")</f>
        <v>-</v>
      </c>
      <c r="CH9" s="105" t="str">
        <f t="shared" ref="CH9:CH19" si="31">IF(Y9="〇","〇","-")</f>
        <v>-</v>
      </c>
      <c r="CI9" s="105" t="str">
        <f t="shared" ref="CI9:CI19" si="32">IF(Z9="〇","〇","-")</f>
        <v>-</v>
      </c>
      <c r="CJ9" s="105" t="str">
        <f t="shared" ref="CJ9:CJ19" si="33">IF(AA9="〇","〇","-")</f>
        <v>-</v>
      </c>
      <c r="CK9" s="105" t="str">
        <f t="shared" ref="CK9:CK19" si="34">IF(AB9="〇","〇","-")</f>
        <v>-</v>
      </c>
      <c r="CL9" s="105">
        <f t="shared" ref="CL9:CL18" si="35">IF(COUNTIF(CG9:CK9,"〇")=0,0,IF(COUNTIF(CG9:CK9,"〇")=1,4,8))</f>
        <v>0</v>
      </c>
      <c r="CM9" s="142" t="e">
        <f t="shared" ref="CM9:CM19" si="36">BI9+BJ9+BK9+BL9+BM9+BN9+BO9+BP9+BQ9+BR9+BS9+BT9+BU9+BV9+BW9+BX9+BY9+BZ9+CA9+CB9+CC9+CD9+CE9+CF9+CL9</f>
        <v>#DIV/0!</v>
      </c>
    </row>
    <row r="10" spans="1:91" s="21" customFormat="1" ht="45.75" customHeight="1" x14ac:dyDescent="0.15">
      <c r="A10" s="25"/>
      <c r="B10" s="149"/>
      <c r="C10" s="90"/>
      <c r="D10" s="143"/>
      <c r="E10" s="144"/>
      <c r="F10" s="76"/>
      <c r="G10" s="76"/>
      <c r="H10" s="76"/>
      <c r="I10" s="76"/>
      <c r="J10" s="91"/>
      <c r="K10" s="91"/>
      <c r="L10" s="92" t="str">
        <f t="shared" si="13"/>
        <v>0</v>
      </c>
      <c r="M10" s="91"/>
      <c r="N10" s="91"/>
      <c r="O10" s="92" t="e">
        <f t="shared" si="14"/>
        <v>#DIV/0!</v>
      </c>
      <c r="P10" s="91"/>
      <c r="Q10" s="114"/>
      <c r="R10" s="115"/>
      <c r="S10" s="93" t="e">
        <f t="shared" si="15"/>
        <v>#DIV/0!</v>
      </c>
      <c r="T10" s="94" t="str">
        <f t="shared" si="16"/>
        <v/>
      </c>
      <c r="U10" s="95" t="e">
        <f t="shared" si="17"/>
        <v>#DIV/0!</v>
      </c>
      <c r="V10" s="140"/>
      <c r="W10" s="137">
        <f t="shared" si="18"/>
        <v>0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107">
        <f t="shared" ref="AK10:AK19" si="37">COUNTIF(X10:AJ10,"〇")</f>
        <v>0</v>
      </c>
      <c r="AL10" s="118"/>
      <c r="AM10" s="116"/>
      <c r="AN10" s="117">
        <f t="shared" si="19"/>
        <v>0</v>
      </c>
      <c r="AO10" s="117">
        <f t="shared" si="20"/>
        <v>0</v>
      </c>
      <c r="AP10" s="153"/>
      <c r="AQ10" s="154"/>
      <c r="AR10" s="99"/>
      <c r="AS10" s="122"/>
      <c r="AT10" s="122"/>
      <c r="AU10" s="122"/>
      <c r="AV10" s="122"/>
      <c r="AW10" s="100">
        <f t="shared" si="21"/>
        <v>-1</v>
      </c>
      <c r="AX10" s="101"/>
      <c r="AY10" s="125"/>
      <c r="AZ10" s="125"/>
      <c r="BA10" s="125"/>
      <c r="BB10" s="125"/>
      <c r="BC10" s="100">
        <f t="shared" si="22"/>
        <v>0</v>
      </c>
      <c r="BD10" s="94">
        <f t="shared" si="23"/>
        <v>0</v>
      </c>
      <c r="BE10" s="126"/>
      <c r="BF10" s="126"/>
      <c r="BG10" s="126"/>
      <c r="BH10" s="147">
        <f t="shared" si="24"/>
        <v>0</v>
      </c>
      <c r="BI10" s="102" t="str">
        <f t="shared" si="0"/>
        <v>0</v>
      </c>
      <c r="BJ10" s="102" t="str">
        <f t="shared" si="1"/>
        <v>0</v>
      </c>
      <c r="BK10" s="102" t="str">
        <f t="shared" si="2"/>
        <v>3</v>
      </c>
      <c r="BL10" s="103"/>
      <c r="BM10" s="102" t="str">
        <f t="shared" si="3"/>
        <v>0</v>
      </c>
      <c r="BN10" s="102" t="e">
        <f t="shared" si="4"/>
        <v>#DIV/0!</v>
      </c>
      <c r="BO10" s="102" t="e">
        <f t="shared" si="5"/>
        <v>#DIV/0!</v>
      </c>
      <c r="BP10" s="102" t="e">
        <f t="shared" si="6"/>
        <v>#DIV/0!</v>
      </c>
      <c r="BQ10" s="102" t="e">
        <f t="shared" si="7"/>
        <v>#DIV/0!</v>
      </c>
      <c r="BR10" s="102" t="e">
        <f t="shared" si="8"/>
        <v>#DIV/0!</v>
      </c>
      <c r="BS10" s="104" t="str">
        <f t="shared" si="25"/>
        <v>0</v>
      </c>
      <c r="BT10" s="105" t="str">
        <f t="shared" si="26"/>
        <v>0</v>
      </c>
      <c r="BU10" s="105" t="str">
        <f>IF(AS10&lt;=0,"0",(IF(AND(AW10&gt;=0.02,AW10&lt;0.04),"2","0")))</f>
        <v>0</v>
      </c>
      <c r="BV10" s="105" t="str">
        <f>IF(AS10&lt;=0,"0",(IF(AND(AW10&gt;=0.04,AW10&lt;0.06),"3","0")))</f>
        <v>0</v>
      </c>
      <c r="BW10" s="105" t="str">
        <f>IF(AS10&lt;=0,"0",(IF(AW10&gt;=0.06,"4","0")))</f>
        <v>0</v>
      </c>
      <c r="BX10" s="105" t="str">
        <f t="shared" ref="BX10:BX19" si="38">IF(AND(BC10&gt;=0.01,BC10&lt;0.2),"1","0")</f>
        <v>0</v>
      </c>
      <c r="BY10" s="105" t="str">
        <f t="shared" si="27"/>
        <v>0</v>
      </c>
      <c r="BZ10" s="105" t="str">
        <f t="shared" si="28"/>
        <v>0</v>
      </c>
      <c r="CA10" s="105" t="str">
        <f t="shared" si="29"/>
        <v>0</v>
      </c>
      <c r="CB10" s="106"/>
      <c r="CC10" s="105" t="str">
        <f t="shared" si="9"/>
        <v>0</v>
      </c>
      <c r="CD10" s="105" t="str">
        <f t="shared" si="10"/>
        <v>0</v>
      </c>
      <c r="CE10" s="105" t="str">
        <f t="shared" si="11"/>
        <v>0</v>
      </c>
      <c r="CF10" s="105" t="str">
        <f t="shared" si="12"/>
        <v>0</v>
      </c>
      <c r="CG10" s="105" t="str">
        <f t="shared" si="30"/>
        <v>-</v>
      </c>
      <c r="CH10" s="105" t="str">
        <f t="shared" si="31"/>
        <v>-</v>
      </c>
      <c r="CI10" s="105" t="str">
        <f t="shared" si="32"/>
        <v>-</v>
      </c>
      <c r="CJ10" s="105" t="str">
        <f t="shared" si="33"/>
        <v>-</v>
      </c>
      <c r="CK10" s="105" t="str">
        <f t="shared" si="34"/>
        <v>-</v>
      </c>
      <c r="CL10" s="105">
        <f t="shared" si="35"/>
        <v>0</v>
      </c>
      <c r="CM10" s="142" t="e">
        <f t="shared" si="36"/>
        <v>#DIV/0!</v>
      </c>
    </row>
    <row r="11" spans="1:91" s="21" customFormat="1" ht="45.75" customHeight="1" x14ac:dyDescent="0.15">
      <c r="A11" s="25" t="s">
        <v>6</v>
      </c>
      <c r="B11" s="149"/>
      <c r="C11" s="90"/>
      <c r="D11" s="143"/>
      <c r="E11" s="144"/>
      <c r="F11" s="76"/>
      <c r="G11" s="76"/>
      <c r="H11" s="76"/>
      <c r="I11" s="76"/>
      <c r="J11" s="91"/>
      <c r="K11" s="91"/>
      <c r="L11" s="92" t="str">
        <f t="shared" si="13"/>
        <v>0</v>
      </c>
      <c r="M11" s="91"/>
      <c r="N11" s="91"/>
      <c r="O11" s="92" t="e">
        <f t="shared" si="14"/>
        <v>#DIV/0!</v>
      </c>
      <c r="P11" s="91"/>
      <c r="Q11" s="114"/>
      <c r="R11" s="115"/>
      <c r="S11" s="93" t="e">
        <f t="shared" si="15"/>
        <v>#DIV/0!</v>
      </c>
      <c r="T11" s="94" t="str">
        <f t="shared" si="16"/>
        <v/>
      </c>
      <c r="U11" s="95" t="e">
        <f t="shared" si="17"/>
        <v>#DIV/0!</v>
      </c>
      <c r="V11" s="140"/>
      <c r="W11" s="137">
        <f t="shared" si="18"/>
        <v>0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07">
        <f t="shared" si="37"/>
        <v>0</v>
      </c>
      <c r="AL11" s="118" t="s">
        <v>6</v>
      </c>
      <c r="AM11" s="116"/>
      <c r="AN11" s="117">
        <f t="shared" si="19"/>
        <v>0</v>
      </c>
      <c r="AO11" s="117">
        <f t="shared" si="20"/>
        <v>0</v>
      </c>
      <c r="AP11" s="153"/>
      <c r="AQ11" s="154"/>
      <c r="AR11" s="99"/>
      <c r="AS11" s="122"/>
      <c r="AT11" s="122"/>
      <c r="AU11" s="122"/>
      <c r="AV11" s="122"/>
      <c r="AW11" s="100">
        <f t="shared" si="21"/>
        <v>-1</v>
      </c>
      <c r="AX11" s="101"/>
      <c r="AY11" s="124"/>
      <c r="AZ11" s="124"/>
      <c r="BA11" s="124"/>
      <c r="BB11" s="124"/>
      <c r="BC11" s="100">
        <f t="shared" si="22"/>
        <v>0</v>
      </c>
      <c r="BD11" s="94">
        <f t="shared" si="23"/>
        <v>0</v>
      </c>
      <c r="BE11" s="126"/>
      <c r="BF11" s="126"/>
      <c r="BG11" s="126"/>
      <c r="BH11" s="147">
        <f t="shared" si="24"/>
        <v>0</v>
      </c>
      <c r="BI11" s="102" t="str">
        <f t="shared" si="0"/>
        <v>0</v>
      </c>
      <c r="BJ11" s="102" t="str">
        <f t="shared" si="1"/>
        <v>0</v>
      </c>
      <c r="BK11" s="102" t="str">
        <f t="shared" si="2"/>
        <v>3</v>
      </c>
      <c r="BL11" s="103"/>
      <c r="BM11" s="102" t="str">
        <f t="shared" si="3"/>
        <v>0</v>
      </c>
      <c r="BN11" s="102" t="e">
        <f t="shared" si="4"/>
        <v>#DIV/0!</v>
      </c>
      <c r="BO11" s="102" t="e">
        <f t="shared" si="5"/>
        <v>#DIV/0!</v>
      </c>
      <c r="BP11" s="102" t="e">
        <f t="shared" si="6"/>
        <v>#DIV/0!</v>
      </c>
      <c r="BQ11" s="102" t="e">
        <f t="shared" si="7"/>
        <v>#DIV/0!</v>
      </c>
      <c r="BR11" s="102" t="e">
        <f t="shared" si="8"/>
        <v>#DIV/0!</v>
      </c>
      <c r="BS11" s="104" t="str">
        <f t="shared" si="25"/>
        <v>0</v>
      </c>
      <c r="BT11" s="105" t="str">
        <f t="shared" si="26"/>
        <v>0</v>
      </c>
      <c r="BU11" s="105" t="str">
        <f>IF(AS11&lt;=0,"0",(IF(AND(AW11&gt;=0.02,AW11&lt;0.04),"2","0")))</f>
        <v>0</v>
      </c>
      <c r="BV11" s="105" t="str">
        <f>IF(AS11&lt;=0,"0",(IF(AND(AW11&gt;=0.04,AW11&lt;0.06),"3","0")))</f>
        <v>0</v>
      </c>
      <c r="BW11" s="105" t="str">
        <f>IF(AS11&lt;=0,"0",(IF(AW11&gt;=0.06,"4","0")))</f>
        <v>0</v>
      </c>
      <c r="BX11" s="105" t="str">
        <f t="shared" si="38"/>
        <v>0</v>
      </c>
      <c r="BY11" s="105" t="str">
        <f t="shared" si="27"/>
        <v>0</v>
      </c>
      <c r="BZ11" s="105" t="str">
        <f t="shared" si="28"/>
        <v>0</v>
      </c>
      <c r="CA11" s="105" t="str">
        <f t="shared" si="29"/>
        <v>0</v>
      </c>
      <c r="CB11" s="106"/>
      <c r="CC11" s="105" t="str">
        <f t="shared" si="9"/>
        <v>0</v>
      </c>
      <c r="CD11" s="105" t="str">
        <f t="shared" si="10"/>
        <v>0</v>
      </c>
      <c r="CE11" s="105" t="str">
        <f t="shared" si="11"/>
        <v>0</v>
      </c>
      <c r="CF11" s="105" t="str">
        <f t="shared" si="12"/>
        <v>0</v>
      </c>
      <c r="CG11" s="105" t="str">
        <f t="shared" si="30"/>
        <v>-</v>
      </c>
      <c r="CH11" s="105" t="str">
        <f t="shared" si="31"/>
        <v>-</v>
      </c>
      <c r="CI11" s="105" t="str">
        <f t="shared" si="32"/>
        <v>-</v>
      </c>
      <c r="CJ11" s="105" t="str">
        <f t="shared" si="33"/>
        <v>-</v>
      </c>
      <c r="CK11" s="105" t="str">
        <f t="shared" si="34"/>
        <v>-</v>
      </c>
      <c r="CL11" s="105">
        <f t="shared" si="35"/>
        <v>0</v>
      </c>
      <c r="CM11" s="142" t="e">
        <f t="shared" si="36"/>
        <v>#DIV/0!</v>
      </c>
    </row>
    <row r="12" spans="1:91" s="21" customFormat="1" ht="45.75" customHeight="1" x14ac:dyDescent="0.15">
      <c r="A12" s="25"/>
      <c r="B12" s="149"/>
      <c r="C12" s="108"/>
      <c r="D12" s="143"/>
      <c r="E12" s="144"/>
      <c r="F12" s="76"/>
      <c r="G12" s="76"/>
      <c r="H12" s="76"/>
      <c r="I12" s="76"/>
      <c r="J12" s="91"/>
      <c r="K12" s="91"/>
      <c r="L12" s="92" t="str">
        <f t="shared" si="13"/>
        <v>0</v>
      </c>
      <c r="M12" s="91"/>
      <c r="N12" s="91"/>
      <c r="O12" s="92" t="e">
        <f t="shared" si="14"/>
        <v>#DIV/0!</v>
      </c>
      <c r="P12" s="91"/>
      <c r="Q12" s="114"/>
      <c r="R12" s="115"/>
      <c r="S12" s="93" t="e">
        <f t="shared" si="15"/>
        <v>#DIV/0!</v>
      </c>
      <c r="T12" s="94" t="str">
        <f t="shared" si="16"/>
        <v/>
      </c>
      <c r="U12" s="95" t="e">
        <f t="shared" si="17"/>
        <v>#DIV/0!</v>
      </c>
      <c r="V12" s="140"/>
      <c r="W12" s="137">
        <f t="shared" si="18"/>
        <v>0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107">
        <f t="shared" si="37"/>
        <v>0</v>
      </c>
      <c r="AL12" s="118" t="s">
        <v>6</v>
      </c>
      <c r="AM12" s="116"/>
      <c r="AN12" s="117">
        <f t="shared" si="19"/>
        <v>0</v>
      </c>
      <c r="AO12" s="117">
        <f t="shared" si="20"/>
        <v>0</v>
      </c>
      <c r="AP12" s="153"/>
      <c r="AQ12" s="154"/>
      <c r="AR12" s="99"/>
      <c r="AS12" s="122"/>
      <c r="AT12" s="122"/>
      <c r="AU12" s="122"/>
      <c r="AV12" s="122"/>
      <c r="AW12" s="100">
        <f t="shared" si="21"/>
        <v>-1</v>
      </c>
      <c r="AX12" s="101"/>
      <c r="AY12" s="125"/>
      <c r="AZ12" s="125"/>
      <c r="BA12" s="125"/>
      <c r="BB12" s="125"/>
      <c r="BC12" s="100">
        <f t="shared" si="22"/>
        <v>0</v>
      </c>
      <c r="BD12" s="94">
        <f t="shared" si="23"/>
        <v>0</v>
      </c>
      <c r="BE12" s="126"/>
      <c r="BF12" s="126"/>
      <c r="BG12" s="126"/>
      <c r="BH12" s="147">
        <f t="shared" si="24"/>
        <v>0</v>
      </c>
      <c r="BI12" s="102" t="str">
        <f t="shared" si="0"/>
        <v>0</v>
      </c>
      <c r="BJ12" s="102" t="str">
        <f t="shared" si="1"/>
        <v>0</v>
      </c>
      <c r="BK12" s="102" t="str">
        <f t="shared" si="2"/>
        <v>3</v>
      </c>
      <c r="BL12" s="103"/>
      <c r="BM12" s="102" t="str">
        <f t="shared" si="3"/>
        <v>0</v>
      </c>
      <c r="BN12" s="102" t="e">
        <f t="shared" si="4"/>
        <v>#DIV/0!</v>
      </c>
      <c r="BO12" s="102" t="e">
        <f t="shared" si="5"/>
        <v>#DIV/0!</v>
      </c>
      <c r="BP12" s="102" t="e">
        <f t="shared" si="6"/>
        <v>#DIV/0!</v>
      </c>
      <c r="BQ12" s="102" t="e">
        <f t="shared" si="7"/>
        <v>#DIV/0!</v>
      </c>
      <c r="BR12" s="102" t="e">
        <f t="shared" si="8"/>
        <v>#DIV/0!</v>
      </c>
      <c r="BS12" s="104" t="str">
        <f t="shared" si="25"/>
        <v>0</v>
      </c>
      <c r="BT12" s="105" t="str">
        <f t="shared" si="26"/>
        <v>0</v>
      </c>
      <c r="BU12" s="105" t="str">
        <f t="shared" ref="BU12:BU19" si="39">IF(AS12&lt;=0,"0",(IF(AND(AW12&gt;=0.02,AW12&lt;0.04),"2","0")))</f>
        <v>0</v>
      </c>
      <c r="BV12" s="105" t="str">
        <f t="shared" ref="BV12:BV19" si="40">IF(AS12&lt;=0,"0",(IF(AND(AW12&gt;=0.04,AW12&lt;0.06),"3","0")))</f>
        <v>0</v>
      </c>
      <c r="BW12" s="105" t="str">
        <f t="shared" ref="BW12:BW19" si="41">IF(AS12&lt;=0,"0",(IF(AW12&gt;=0.06,"4","0")))</f>
        <v>0</v>
      </c>
      <c r="BX12" s="105" t="str">
        <f t="shared" si="38"/>
        <v>0</v>
      </c>
      <c r="BY12" s="105" t="str">
        <f t="shared" si="27"/>
        <v>0</v>
      </c>
      <c r="BZ12" s="105" t="str">
        <f t="shared" si="28"/>
        <v>0</v>
      </c>
      <c r="CA12" s="105" t="str">
        <f t="shared" si="29"/>
        <v>0</v>
      </c>
      <c r="CB12" s="106"/>
      <c r="CC12" s="105" t="str">
        <f t="shared" si="9"/>
        <v>0</v>
      </c>
      <c r="CD12" s="105" t="str">
        <f t="shared" si="10"/>
        <v>0</v>
      </c>
      <c r="CE12" s="105" t="str">
        <f t="shared" si="11"/>
        <v>0</v>
      </c>
      <c r="CF12" s="105" t="str">
        <f t="shared" si="12"/>
        <v>0</v>
      </c>
      <c r="CG12" s="105" t="str">
        <f t="shared" si="30"/>
        <v>-</v>
      </c>
      <c r="CH12" s="105" t="str">
        <f t="shared" si="31"/>
        <v>-</v>
      </c>
      <c r="CI12" s="105" t="str">
        <f t="shared" si="32"/>
        <v>-</v>
      </c>
      <c r="CJ12" s="105" t="str">
        <f t="shared" si="33"/>
        <v>-</v>
      </c>
      <c r="CK12" s="105" t="str">
        <f t="shared" si="34"/>
        <v>-</v>
      </c>
      <c r="CL12" s="105">
        <f t="shared" si="35"/>
        <v>0</v>
      </c>
      <c r="CM12" s="142" t="e">
        <f t="shared" si="36"/>
        <v>#DIV/0!</v>
      </c>
    </row>
    <row r="13" spans="1:91" s="21" customFormat="1" ht="45.75" customHeight="1" x14ac:dyDescent="0.15">
      <c r="A13" s="25"/>
      <c r="B13" s="149"/>
      <c r="C13" s="108"/>
      <c r="D13" s="143"/>
      <c r="E13" s="144"/>
      <c r="F13" s="76"/>
      <c r="G13" s="76"/>
      <c r="H13" s="76"/>
      <c r="I13" s="76"/>
      <c r="J13" s="91"/>
      <c r="K13" s="91"/>
      <c r="L13" s="92" t="str">
        <f t="shared" si="13"/>
        <v>0</v>
      </c>
      <c r="M13" s="91"/>
      <c r="N13" s="91"/>
      <c r="O13" s="92" t="e">
        <f t="shared" si="14"/>
        <v>#DIV/0!</v>
      </c>
      <c r="P13" s="91"/>
      <c r="Q13" s="114"/>
      <c r="R13" s="115"/>
      <c r="S13" s="93" t="e">
        <f t="shared" si="15"/>
        <v>#DIV/0!</v>
      </c>
      <c r="T13" s="94" t="str">
        <f t="shared" si="16"/>
        <v/>
      </c>
      <c r="U13" s="95" t="e">
        <f t="shared" si="17"/>
        <v>#DIV/0!</v>
      </c>
      <c r="V13" s="140"/>
      <c r="W13" s="137">
        <f t="shared" si="18"/>
        <v>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107">
        <f t="shared" si="37"/>
        <v>0</v>
      </c>
      <c r="AL13" s="118" t="s">
        <v>6</v>
      </c>
      <c r="AM13" s="116"/>
      <c r="AN13" s="117">
        <f t="shared" si="19"/>
        <v>0</v>
      </c>
      <c r="AO13" s="117">
        <f t="shared" si="20"/>
        <v>0</v>
      </c>
      <c r="AP13" s="153"/>
      <c r="AQ13" s="154"/>
      <c r="AR13" s="99"/>
      <c r="AS13" s="122"/>
      <c r="AT13" s="122"/>
      <c r="AU13" s="122"/>
      <c r="AV13" s="122"/>
      <c r="AW13" s="100">
        <f t="shared" si="21"/>
        <v>-1</v>
      </c>
      <c r="AX13" s="101"/>
      <c r="AY13" s="125"/>
      <c r="AZ13" s="125"/>
      <c r="BA13" s="125"/>
      <c r="BB13" s="125"/>
      <c r="BC13" s="100">
        <f t="shared" si="22"/>
        <v>0</v>
      </c>
      <c r="BD13" s="94">
        <f t="shared" si="23"/>
        <v>0</v>
      </c>
      <c r="BE13" s="126"/>
      <c r="BF13" s="126"/>
      <c r="BG13" s="126"/>
      <c r="BH13" s="147">
        <f t="shared" si="24"/>
        <v>0</v>
      </c>
      <c r="BI13" s="102" t="str">
        <f t="shared" si="0"/>
        <v>0</v>
      </c>
      <c r="BJ13" s="102" t="str">
        <f t="shared" si="1"/>
        <v>0</v>
      </c>
      <c r="BK13" s="102" t="str">
        <f t="shared" si="2"/>
        <v>3</v>
      </c>
      <c r="BL13" s="103"/>
      <c r="BM13" s="102" t="str">
        <f t="shared" si="3"/>
        <v>0</v>
      </c>
      <c r="BN13" s="102" t="e">
        <f t="shared" si="4"/>
        <v>#DIV/0!</v>
      </c>
      <c r="BO13" s="102" t="e">
        <f t="shared" si="5"/>
        <v>#DIV/0!</v>
      </c>
      <c r="BP13" s="102" t="e">
        <f t="shared" si="6"/>
        <v>#DIV/0!</v>
      </c>
      <c r="BQ13" s="102" t="e">
        <f t="shared" si="7"/>
        <v>#DIV/0!</v>
      </c>
      <c r="BR13" s="102" t="e">
        <f t="shared" si="8"/>
        <v>#DIV/0!</v>
      </c>
      <c r="BS13" s="104" t="str">
        <f t="shared" si="25"/>
        <v>0</v>
      </c>
      <c r="BT13" s="105" t="str">
        <f t="shared" si="26"/>
        <v>0</v>
      </c>
      <c r="BU13" s="105" t="str">
        <f t="shared" si="39"/>
        <v>0</v>
      </c>
      <c r="BV13" s="105" t="str">
        <f t="shared" si="40"/>
        <v>0</v>
      </c>
      <c r="BW13" s="105" t="str">
        <f t="shared" si="41"/>
        <v>0</v>
      </c>
      <c r="BX13" s="105" t="str">
        <f t="shared" si="38"/>
        <v>0</v>
      </c>
      <c r="BY13" s="105" t="str">
        <f t="shared" si="27"/>
        <v>0</v>
      </c>
      <c r="BZ13" s="105" t="str">
        <f t="shared" si="28"/>
        <v>0</v>
      </c>
      <c r="CA13" s="105" t="str">
        <f t="shared" si="29"/>
        <v>0</v>
      </c>
      <c r="CB13" s="106"/>
      <c r="CC13" s="105" t="str">
        <f t="shared" si="9"/>
        <v>0</v>
      </c>
      <c r="CD13" s="105" t="str">
        <f t="shared" si="10"/>
        <v>0</v>
      </c>
      <c r="CE13" s="105" t="str">
        <f t="shared" si="11"/>
        <v>0</v>
      </c>
      <c r="CF13" s="105" t="str">
        <f t="shared" si="12"/>
        <v>0</v>
      </c>
      <c r="CG13" s="105" t="str">
        <f t="shared" si="30"/>
        <v>-</v>
      </c>
      <c r="CH13" s="105" t="str">
        <f t="shared" si="31"/>
        <v>-</v>
      </c>
      <c r="CI13" s="105" t="str">
        <f t="shared" si="32"/>
        <v>-</v>
      </c>
      <c r="CJ13" s="105" t="str">
        <f t="shared" si="33"/>
        <v>-</v>
      </c>
      <c r="CK13" s="105" t="str">
        <f t="shared" si="34"/>
        <v>-</v>
      </c>
      <c r="CL13" s="105">
        <f t="shared" si="35"/>
        <v>0</v>
      </c>
      <c r="CM13" s="142" t="e">
        <f t="shared" si="36"/>
        <v>#DIV/0!</v>
      </c>
    </row>
    <row r="14" spans="1:91" s="21" customFormat="1" ht="45.75" customHeight="1" x14ac:dyDescent="0.15">
      <c r="A14" s="25"/>
      <c r="B14" s="149"/>
      <c r="C14" s="108"/>
      <c r="D14" s="143"/>
      <c r="E14" s="144"/>
      <c r="F14" s="76"/>
      <c r="G14" s="76"/>
      <c r="H14" s="76"/>
      <c r="I14" s="76"/>
      <c r="J14" s="91"/>
      <c r="K14" s="91"/>
      <c r="L14" s="92" t="str">
        <f>IFERROR(IF(K14/J14&gt;0.5,"〇",""),"0")</f>
        <v>0</v>
      </c>
      <c r="M14" s="91"/>
      <c r="N14" s="91"/>
      <c r="O14" s="92" t="e">
        <f>IF(N14/M14&gt;0.5,"〇","")</f>
        <v>#DIV/0!</v>
      </c>
      <c r="P14" s="91"/>
      <c r="Q14" s="114"/>
      <c r="R14" s="115"/>
      <c r="S14" s="93" t="e">
        <f>Q14/R14</f>
        <v>#DIV/0!</v>
      </c>
      <c r="T14" s="94" t="str">
        <f>IF(F14="女性","〇","")</f>
        <v/>
      </c>
      <c r="U14" s="95" t="e">
        <f>IF(OR(L14="〇",O14="〇"),"〇","")</f>
        <v>#DIV/0!</v>
      </c>
      <c r="V14" s="140"/>
      <c r="W14" s="137">
        <f>COUNTIF(T14:V14,"〇")</f>
        <v>0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107">
        <f>COUNTIF(X14:AJ14,"〇")</f>
        <v>0</v>
      </c>
      <c r="AL14" s="118" t="s">
        <v>6</v>
      </c>
      <c r="AM14" s="116"/>
      <c r="AN14" s="117">
        <f>ROUNDDOWN(AM14*0.5,0)</f>
        <v>0</v>
      </c>
      <c r="AO14" s="117">
        <f>AM14-AN14</f>
        <v>0</v>
      </c>
      <c r="AP14" s="153"/>
      <c r="AQ14" s="154"/>
      <c r="AR14" s="99"/>
      <c r="AS14" s="122"/>
      <c r="AT14" s="122"/>
      <c r="AU14" s="122"/>
      <c r="AV14" s="122"/>
      <c r="AW14" s="100">
        <f>IF(AS14=0,(AV14-1)/1,(AV14-AS14)/ABS(AS14))</f>
        <v>-1</v>
      </c>
      <c r="AX14" s="101"/>
      <c r="AY14" s="125"/>
      <c r="AZ14" s="125"/>
      <c r="BA14" s="125"/>
      <c r="BB14" s="125"/>
      <c r="BC14" s="100">
        <f t="shared" si="22"/>
        <v>0</v>
      </c>
      <c r="BD14" s="94">
        <f>M14</f>
        <v>0</v>
      </c>
      <c r="BE14" s="126"/>
      <c r="BF14" s="126"/>
      <c r="BG14" s="126"/>
      <c r="BH14" s="147">
        <f>BG14-BD14</f>
        <v>0</v>
      </c>
      <c r="BI14" s="102" t="str">
        <f>IF(AND(G14&gt;=50,G14&lt;60),"1","0")</f>
        <v>0</v>
      </c>
      <c r="BJ14" s="102" t="str">
        <f>IF(AND(G14&gt;=40,G14&lt;50),"2","0")</f>
        <v>0</v>
      </c>
      <c r="BK14" s="102" t="str">
        <f>IF(G14&lt;40,"3","0")</f>
        <v>3</v>
      </c>
      <c r="BL14" s="103"/>
      <c r="BM14" s="102" t="str">
        <f>IF(W14&lt;1,"0",IF(W14=1,"1","2"))</f>
        <v>0</v>
      </c>
      <c r="BN14" s="102" t="e">
        <f>IF(AND(S14&gt;=1.3,S14&lt;1.5),"1","0")</f>
        <v>#DIV/0!</v>
      </c>
      <c r="BO14" s="102" t="e">
        <f>IF(AND(S14&gt;=1,S14&lt;1.3),"3","0")</f>
        <v>#DIV/0!</v>
      </c>
      <c r="BP14" s="102" t="e">
        <f>IF(AND(S14&gt;=0.7,S14&lt;1),"6","0")</f>
        <v>#DIV/0!</v>
      </c>
      <c r="BQ14" s="102" t="e">
        <f>IF(AND(S14&gt;=0.5,S14&lt;0.7),"4","0")</f>
        <v>#DIV/0!</v>
      </c>
      <c r="BR14" s="102" t="e">
        <f>IF(AND(S14&gt;=0.3,S14&lt;0.5),"1","0")</f>
        <v>#DIV/0!</v>
      </c>
      <c r="BS14" s="104" t="str">
        <f>IF(AND(AR14="1経営体当たり",AS14&gt;=700),"2","0")</f>
        <v>0</v>
      </c>
      <c r="BT14" s="105" t="str">
        <f>IF(AND(AR14="就業者１人当たり",AS14&gt;=270),"2","0")</f>
        <v>0</v>
      </c>
      <c r="BU14" s="105" t="str">
        <f t="shared" si="39"/>
        <v>0</v>
      </c>
      <c r="BV14" s="105" t="str">
        <f t="shared" si="40"/>
        <v>0</v>
      </c>
      <c r="BW14" s="105" t="str">
        <f t="shared" si="41"/>
        <v>0</v>
      </c>
      <c r="BX14" s="105" t="str">
        <f>IF(AND(BC14&gt;=0.01,BC14&lt;0.2),"1","0")</f>
        <v>0</v>
      </c>
      <c r="BY14" s="105" t="str">
        <f>IF(BC14&gt;=0.2,"2","0")</f>
        <v>0</v>
      </c>
      <c r="BZ14" s="105" t="str">
        <f>IF(AND((BG14-BD14)&gt;=1,(BG14-BD14)&lt;2),"1","0")</f>
        <v>0</v>
      </c>
      <c r="CA14" s="105" t="str">
        <f>IF((BG14-BD14)&gt;=2,"2","0")</f>
        <v>0</v>
      </c>
      <c r="CB14" s="106"/>
      <c r="CC14" s="105" t="str">
        <f>IF(AK14=2,"1","0")</f>
        <v>0</v>
      </c>
      <c r="CD14" s="105" t="str">
        <f>IF(AK14=3,"2","0")</f>
        <v>0</v>
      </c>
      <c r="CE14" s="105" t="str">
        <f>IF(AK14=4,"3","0")</f>
        <v>0</v>
      </c>
      <c r="CF14" s="105" t="str">
        <f>IF(AK14&gt;=5,"4","0")</f>
        <v>0</v>
      </c>
      <c r="CG14" s="105" t="str">
        <f t="shared" ref="CG14:CK17" si="42">IF(X14="〇","〇","-")</f>
        <v>-</v>
      </c>
      <c r="CH14" s="105" t="str">
        <f t="shared" si="42"/>
        <v>-</v>
      </c>
      <c r="CI14" s="105" t="str">
        <f t="shared" si="42"/>
        <v>-</v>
      </c>
      <c r="CJ14" s="105" t="str">
        <f t="shared" si="42"/>
        <v>-</v>
      </c>
      <c r="CK14" s="105" t="str">
        <f t="shared" si="42"/>
        <v>-</v>
      </c>
      <c r="CL14" s="105">
        <f>IF(COUNTIF(CG14:CK14,"〇")=0,0,IF(COUNTIF(CG14:CK14,"〇")=1,4,8))</f>
        <v>0</v>
      </c>
      <c r="CM14" s="142" t="e">
        <f>BI14+BJ14+BK14+BL14+BM14+BN14+BO14+BP14+BQ14+BR14+BS14+BT14+BU14+BV14+BW14+BX14+BY14+BZ14+CA14+CB14+CC14+CD14+CE14+CF14+CL14</f>
        <v>#DIV/0!</v>
      </c>
    </row>
    <row r="15" spans="1:91" s="21" customFormat="1" ht="45.75" customHeight="1" x14ac:dyDescent="0.15">
      <c r="A15" s="25"/>
      <c r="B15" s="149"/>
      <c r="C15" s="108"/>
      <c r="D15" s="143"/>
      <c r="E15" s="144"/>
      <c r="F15" s="76"/>
      <c r="G15" s="76"/>
      <c r="H15" s="76"/>
      <c r="I15" s="76"/>
      <c r="J15" s="91"/>
      <c r="K15" s="91"/>
      <c r="L15" s="92" t="str">
        <f>IFERROR(IF(K15/J15&gt;0.5,"〇",""),"0")</f>
        <v>0</v>
      </c>
      <c r="M15" s="91"/>
      <c r="N15" s="91"/>
      <c r="O15" s="92" t="e">
        <f>IF(N15/M15&gt;0.5,"〇","")</f>
        <v>#DIV/0!</v>
      </c>
      <c r="P15" s="91"/>
      <c r="Q15" s="114"/>
      <c r="R15" s="115"/>
      <c r="S15" s="93" t="e">
        <f>Q15/R15</f>
        <v>#DIV/0!</v>
      </c>
      <c r="T15" s="94" t="str">
        <f>IF(F15="女性","〇","")</f>
        <v/>
      </c>
      <c r="U15" s="95" t="e">
        <f>IF(OR(L15="〇",O15="〇"),"〇","")</f>
        <v>#DIV/0!</v>
      </c>
      <c r="V15" s="140"/>
      <c r="W15" s="137">
        <f>COUNTIF(T15:V15,"〇")</f>
        <v>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107">
        <f>COUNTIF(X15:AJ15,"〇")</f>
        <v>0</v>
      </c>
      <c r="AL15" s="118" t="s">
        <v>6</v>
      </c>
      <c r="AM15" s="116"/>
      <c r="AN15" s="117">
        <f>ROUNDDOWN(AM15*0.5,0)</f>
        <v>0</v>
      </c>
      <c r="AO15" s="117">
        <f>AM15-AN15</f>
        <v>0</v>
      </c>
      <c r="AP15" s="153"/>
      <c r="AQ15" s="154"/>
      <c r="AR15" s="99"/>
      <c r="AS15" s="122"/>
      <c r="AT15" s="122"/>
      <c r="AU15" s="122"/>
      <c r="AV15" s="122"/>
      <c r="AW15" s="100">
        <f>IF(AS15=0,(AV15-1)/1,(AV15-AS15)/ABS(AS15))</f>
        <v>-1</v>
      </c>
      <c r="AX15" s="101"/>
      <c r="AY15" s="125"/>
      <c r="AZ15" s="125"/>
      <c r="BA15" s="125"/>
      <c r="BB15" s="125"/>
      <c r="BC15" s="100">
        <f t="shared" si="22"/>
        <v>0</v>
      </c>
      <c r="BD15" s="94">
        <f>M15</f>
        <v>0</v>
      </c>
      <c r="BE15" s="126"/>
      <c r="BF15" s="126"/>
      <c r="BG15" s="126"/>
      <c r="BH15" s="147">
        <f>BG15-BD15</f>
        <v>0</v>
      </c>
      <c r="BI15" s="102" t="str">
        <f>IF(AND(G15&gt;=50,G15&lt;60),"1","0")</f>
        <v>0</v>
      </c>
      <c r="BJ15" s="102" t="str">
        <f>IF(AND(G15&gt;=40,G15&lt;50),"2","0")</f>
        <v>0</v>
      </c>
      <c r="BK15" s="102" t="str">
        <f>IF(G15&lt;40,"3","0")</f>
        <v>3</v>
      </c>
      <c r="BL15" s="103"/>
      <c r="BM15" s="102" t="str">
        <f>IF(W15&lt;1,"0",IF(W15=1,"1","2"))</f>
        <v>0</v>
      </c>
      <c r="BN15" s="102" t="e">
        <f>IF(AND(S15&gt;=1.3,S15&lt;1.5),"1","0")</f>
        <v>#DIV/0!</v>
      </c>
      <c r="BO15" s="102" t="e">
        <f>IF(AND(S15&gt;=1,S15&lt;1.3),"3","0")</f>
        <v>#DIV/0!</v>
      </c>
      <c r="BP15" s="102" t="e">
        <f>IF(AND(S15&gt;=0.7,S15&lt;1),"6","0")</f>
        <v>#DIV/0!</v>
      </c>
      <c r="BQ15" s="102" t="e">
        <f>IF(AND(S15&gt;=0.5,S15&lt;0.7),"4","0")</f>
        <v>#DIV/0!</v>
      </c>
      <c r="BR15" s="102" t="e">
        <f>IF(AND(S15&gt;=0.3,S15&lt;0.5),"1","0")</f>
        <v>#DIV/0!</v>
      </c>
      <c r="BS15" s="104" t="str">
        <f>IF(AND(AR15="1経営体当たり",AS15&gt;=700),"2","0")</f>
        <v>0</v>
      </c>
      <c r="BT15" s="105" t="str">
        <f>IF(AND(AR15="就業者１人当たり",AS15&gt;=270),"2","0")</f>
        <v>0</v>
      </c>
      <c r="BU15" s="105" t="str">
        <f t="shared" si="39"/>
        <v>0</v>
      </c>
      <c r="BV15" s="105" t="str">
        <f t="shared" si="40"/>
        <v>0</v>
      </c>
      <c r="BW15" s="105" t="str">
        <f t="shared" si="41"/>
        <v>0</v>
      </c>
      <c r="BX15" s="105" t="str">
        <f>IF(AND(BC15&gt;=0.01,BC15&lt;0.2),"1","0")</f>
        <v>0</v>
      </c>
      <c r="BY15" s="105" t="str">
        <f>IF(BC15&gt;=0.2,"2","0")</f>
        <v>0</v>
      </c>
      <c r="BZ15" s="105" t="str">
        <f>IF(AND((BG15-BD15)&gt;=1,(BG15-BD15)&lt;2),"1","0")</f>
        <v>0</v>
      </c>
      <c r="CA15" s="105" t="str">
        <f>IF((BG15-BD15)&gt;=2,"2","0")</f>
        <v>0</v>
      </c>
      <c r="CB15" s="106"/>
      <c r="CC15" s="105" t="str">
        <f>IF(AK15=2,"1","0")</f>
        <v>0</v>
      </c>
      <c r="CD15" s="105" t="str">
        <f>IF(AK15=3,"2","0")</f>
        <v>0</v>
      </c>
      <c r="CE15" s="105" t="str">
        <f>IF(AK15=4,"3","0")</f>
        <v>0</v>
      </c>
      <c r="CF15" s="105" t="str">
        <f>IF(AK15&gt;=5,"4","0")</f>
        <v>0</v>
      </c>
      <c r="CG15" s="105" t="str">
        <f t="shared" si="42"/>
        <v>-</v>
      </c>
      <c r="CH15" s="105" t="str">
        <f t="shared" si="42"/>
        <v>-</v>
      </c>
      <c r="CI15" s="105" t="str">
        <f t="shared" si="42"/>
        <v>-</v>
      </c>
      <c r="CJ15" s="105" t="str">
        <f t="shared" si="42"/>
        <v>-</v>
      </c>
      <c r="CK15" s="105" t="str">
        <f t="shared" si="42"/>
        <v>-</v>
      </c>
      <c r="CL15" s="105">
        <f>IF(COUNTIF(CG15:CK15,"〇")=0,0,IF(COUNTIF(CG15:CK15,"〇")=1,4,8))</f>
        <v>0</v>
      </c>
      <c r="CM15" s="142" t="e">
        <f>BI15+BJ15+BK15+BL15+BM15+BN15+BO15+BP15+BQ15+BR15+BS15+BT15+BU15+BV15+BW15+BX15+BY15+BZ15+CA15+CB15+CC15+CD15+CE15+CF15+CL15</f>
        <v>#DIV/0!</v>
      </c>
    </row>
    <row r="16" spans="1:91" s="21" customFormat="1" ht="45.75" customHeight="1" x14ac:dyDescent="0.15">
      <c r="A16" s="25"/>
      <c r="B16" s="149"/>
      <c r="C16" s="108"/>
      <c r="D16" s="143"/>
      <c r="E16" s="144"/>
      <c r="F16" s="76"/>
      <c r="G16" s="76"/>
      <c r="H16" s="76"/>
      <c r="I16" s="76"/>
      <c r="J16" s="91"/>
      <c r="K16" s="91"/>
      <c r="L16" s="92" t="str">
        <f>IFERROR(IF(K16/J16&gt;0.5,"〇",""),"0")</f>
        <v>0</v>
      </c>
      <c r="M16" s="91"/>
      <c r="N16" s="91"/>
      <c r="O16" s="92" t="e">
        <f>IF(N16/M16&gt;0.5,"〇","")</f>
        <v>#DIV/0!</v>
      </c>
      <c r="P16" s="91"/>
      <c r="Q16" s="114"/>
      <c r="R16" s="115"/>
      <c r="S16" s="93" t="e">
        <f>Q16/R16</f>
        <v>#DIV/0!</v>
      </c>
      <c r="T16" s="94" t="str">
        <f>IF(F16="女性","〇","")</f>
        <v/>
      </c>
      <c r="U16" s="95" t="e">
        <f>IF(OR(L16="〇",O16="〇"),"〇","")</f>
        <v>#DIV/0!</v>
      </c>
      <c r="V16" s="140"/>
      <c r="W16" s="137">
        <f>COUNTIF(T16:V16,"〇")</f>
        <v>0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107">
        <f>COUNTIF(X16:AJ16,"〇")</f>
        <v>0</v>
      </c>
      <c r="AL16" s="118" t="s">
        <v>6</v>
      </c>
      <c r="AM16" s="116"/>
      <c r="AN16" s="117">
        <f>ROUNDDOWN(AM16*0.5,0)</f>
        <v>0</v>
      </c>
      <c r="AO16" s="117">
        <f>AM16-AN16</f>
        <v>0</v>
      </c>
      <c r="AP16" s="153"/>
      <c r="AQ16" s="154"/>
      <c r="AR16" s="99"/>
      <c r="AS16" s="122"/>
      <c r="AT16" s="122"/>
      <c r="AU16" s="122"/>
      <c r="AV16" s="122"/>
      <c r="AW16" s="100">
        <f>IF(AS16=0,(AV16-1)/1,(AV16-AS16)/ABS(AS16))</f>
        <v>-1</v>
      </c>
      <c r="AX16" s="101"/>
      <c r="AY16" s="125"/>
      <c r="AZ16" s="125"/>
      <c r="BA16" s="125"/>
      <c r="BB16" s="125"/>
      <c r="BC16" s="100">
        <f t="shared" si="22"/>
        <v>0</v>
      </c>
      <c r="BD16" s="94">
        <f>M16</f>
        <v>0</v>
      </c>
      <c r="BE16" s="126"/>
      <c r="BF16" s="126"/>
      <c r="BG16" s="126"/>
      <c r="BH16" s="147">
        <f>BG16-BD16</f>
        <v>0</v>
      </c>
      <c r="BI16" s="102" t="str">
        <f>IF(AND(G16&gt;=50,G16&lt;60),"1","0")</f>
        <v>0</v>
      </c>
      <c r="BJ16" s="102" t="str">
        <f>IF(AND(G16&gt;=40,G16&lt;50),"2","0")</f>
        <v>0</v>
      </c>
      <c r="BK16" s="102" t="str">
        <f>IF(G16&lt;40,"3","0")</f>
        <v>3</v>
      </c>
      <c r="BL16" s="103"/>
      <c r="BM16" s="102" t="str">
        <f>IF(W16&lt;1,"0",IF(W16=1,"1","2"))</f>
        <v>0</v>
      </c>
      <c r="BN16" s="102" t="e">
        <f>IF(AND(S16&gt;=1.3,S16&lt;1.5),"1","0")</f>
        <v>#DIV/0!</v>
      </c>
      <c r="BO16" s="102" t="e">
        <f>IF(AND(S16&gt;=1,S16&lt;1.3),"3","0")</f>
        <v>#DIV/0!</v>
      </c>
      <c r="BP16" s="102" t="e">
        <f>IF(AND(S16&gt;=0.7,S16&lt;1),"6","0")</f>
        <v>#DIV/0!</v>
      </c>
      <c r="BQ16" s="102" t="e">
        <f>IF(AND(S16&gt;=0.5,S16&lt;0.7),"4","0")</f>
        <v>#DIV/0!</v>
      </c>
      <c r="BR16" s="102" t="e">
        <f>IF(AND(S16&gt;=0.3,S16&lt;0.5),"1","0")</f>
        <v>#DIV/0!</v>
      </c>
      <c r="BS16" s="104" t="str">
        <f>IF(AND(AR16="1経営体当たり",AS16&gt;=700),"2","0")</f>
        <v>0</v>
      </c>
      <c r="BT16" s="105" t="str">
        <f>IF(AND(AR16="就業者１人当たり",AS16&gt;=270),"2","0")</f>
        <v>0</v>
      </c>
      <c r="BU16" s="105" t="str">
        <f t="shared" si="39"/>
        <v>0</v>
      </c>
      <c r="BV16" s="105" t="str">
        <f t="shared" si="40"/>
        <v>0</v>
      </c>
      <c r="BW16" s="105" t="str">
        <f t="shared" si="41"/>
        <v>0</v>
      </c>
      <c r="BX16" s="105" t="str">
        <f>IF(AND(BC16&gt;=0.01,BC16&lt;0.2),"1","0")</f>
        <v>0</v>
      </c>
      <c r="BY16" s="105" t="str">
        <f>IF(BC16&gt;=0.2,"2","0")</f>
        <v>0</v>
      </c>
      <c r="BZ16" s="105" t="str">
        <f>IF(AND((BG16-BD16)&gt;=1,(BG16-BD16)&lt;2),"1","0")</f>
        <v>0</v>
      </c>
      <c r="CA16" s="105" t="str">
        <f>IF((BG16-BD16)&gt;=2,"2","0")</f>
        <v>0</v>
      </c>
      <c r="CB16" s="106"/>
      <c r="CC16" s="105" t="str">
        <f>IF(AK16=2,"1","0")</f>
        <v>0</v>
      </c>
      <c r="CD16" s="105" t="str">
        <f>IF(AK16=3,"2","0")</f>
        <v>0</v>
      </c>
      <c r="CE16" s="105" t="str">
        <f>IF(AK16=4,"3","0")</f>
        <v>0</v>
      </c>
      <c r="CF16" s="105" t="str">
        <f>IF(AK16&gt;=5,"4","0")</f>
        <v>0</v>
      </c>
      <c r="CG16" s="105" t="str">
        <f t="shared" si="42"/>
        <v>-</v>
      </c>
      <c r="CH16" s="105" t="str">
        <f t="shared" si="42"/>
        <v>-</v>
      </c>
      <c r="CI16" s="105" t="str">
        <f t="shared" si="42"/>
        <v>-</v>
      </c>
      <c r="CJ16" s="105" t="str">
        <f t="shared" si="42"/>
        <v>-</v>
      </c>
      <c r="CK16" s="105" t="str">
        <f t="shared" si="42"/>
        <v>-</v>
      </c>
      <c r="CL16" s="105">
        <f>IF(COUNTIF(CG16:CK16,"〇")=0,0,IF(COUNTIF(CG16:CK16,"〇")=1,4,8))</f>
        <v>0</v>
      </c>
      <c r="CM16" s="142" t="e">
        <f>BI16+BJ16+BK16+BL16+BM16+BN16+BO16+BP16+BQ16+BR16+BS16+BT16+BU16+BV16+BW16+BX16+BY16+BZ16+CA16+CB16+CC16+CD16+CE16+CF16+CL16</f>
        <v>#DIV/0!</v>
      </c>
    </row>
    <row r="17" spans="1:99" s="21" customFormat="1" ht="45.75" customHeight="1" x14ac:dyDescent="0.15">
      <c r="A17" s="25"/>
      <c r="B17" s="149"/>
      <c r="C17" s="108"/>
      <c r="D17" s="143"/>
      <c r="E17" s="144"/>
      <c r="F17" s="76"/>
      <c r="G17" s="76"/>
      <c r="H17" s="76"/>
      <c r="I17" s="76"/>
      <c r="J17" s="91"/>
      <c r="K17" s="91"/>
      <c r="L17" s="92" t="str">
        <f>IFERROR(IF(K17/J17&gt;0.5,"〇",""),"0")</f>
        <v>0</v>
      </c>
      <c r="M17" s="91"/>
      <c r="N17" s="91"/>
      <c r="O17" s="92" t="e">
        <f>IF(N17/M17&gt;0.5,"〇","")</f>
        <v>#DIV/0!</v>
      </c>
      <c r="P17" s="91"/>
      <c r="Q17" s="114"/>
      <c r="R17" s="115"/>
      <c r="S17" s="93" t="e">
        <f>Q17/R17</f>
        <v>#DIV/0!</v>
      </c>
      <c r="T17" s="94" t="str">
        <f>IF(F17="女性","〇","")</f>
        <v/>
      </c>
      <c r="U17" s="95" t="e">
        <f>IF(OR(L17="〇",O17="〇"),"〇","")</f>
        <v>#DIV/0!</v>
      </c>
      <c r="V17" s="140"/>
      <c r="W17" s="137">
        <f>COUNTIF(T17:V17,"〇")</f>
        <v>0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107">
        <f>COUNTIF(X17:AJ17,"〇")</f>
        <v>0</v>
      </c>
      <c r="AL17" s="118"/>
      <c r="AM17" s="116"/>
      <c r="AN17" s="117">
        <f>ROUNDDOWN(AM17*0.5,0)</f>
        <v>0</v>
      </c>
      <c r="AO17" s="117">
        <f>AM17-AN17</f>
        <v>0</v>
      </c>
      <c r="AP17" s="153"/>
      <c r="AQ17" s="154"/>
      <c r="AR17" s="99"/>
      <c r="AS17" s="122"/>
      <c r="AT17" s="122"/>
      <c r="AU17" s="122"/>
      <c r="AV17" s="122"/>
      <c r="AW17" s="100">
        <f>IF(AS17=0,(AV17-1)/1,(AV17-AS17)/ABS(AS17))</f>
        <v>-1</v>
      </c>
      <c r="AX17" s="101"/>
      <c r="AY17" s="125"/>
      <c r="AZ17" s="125"/>
      <c r="BA17" s="125"/>
      <c r="BB17" s="125"/>
      <c r="BC17" s="100">
        <f t="shared" si="22"/>
        <v>0</v>
      </c>
      <c r="BD17" s="94">
        <f>M17</f>
        <v>0</v>
      </c>
      <c r="BE17" s="126"/>
      <c r="BF17" s="126"/>
      <c r="BG17" s="126"/>
      <c r="BH17" s="147">
        <f>BG17-BD17</f>
        <v>0</v>
      </c>
      <c r="BI17" s="102" t="str">
        <f>IF(AND(G17&gt;=50,G17&lt;60),"1","0")</f>
        <v>0</v>
      </c>
      <c r="BJ17" s="102" t="str">
        <f>IF(AND(G17&gt;=40,G17&lt;50),"2","0")</f>
        <v>0</v>
      </c>
      <c r="BK17" s="102" t="str">
        <f>IF(G17&lt;40,"3","0")</f>
        <v>3</v>
      </c>
      <c r="BL17" s="103"/>
      <c r="BM17" s="102" t="str">
        <f>IF(W17&lt;1,"0",IF(W17=1,"1","2"))</f>
        <v>0</v>
      </c>
      <c r="BN17" s="102" t="e">
        <f>IF(AND(S17&gt;=1.3,S17&lt;1.5),"1","0")</f>
        <v>#DIV/0!</v>
      </c>
      <c r="BO17" s="102" t="e">
        <f>IF(AND(S17&gt;=1,S17&lt;1.3),"3","0")</f>
        <v>#DIV/0!</v>
      </c>
      <c r="BP17" s="102" t="e">
        <f>IF(AND(S17&gt;=0.7,S17&lt;1),"6","0")</f>
        <v>#DIV/0!</v>
      </c>
      <c r="BQ17" s="102" t="e">
        <f>IF(AND(S17&gt;=0.5,S17&lt;0.7),"4","0")</f>
        <v>#DIV/0!</v>
      </c>
      <c r="BR17" s="102" t="e">
        <f>IF(AND(S17&gt;=0.3,S17&lt;0.5),"1","0")</f>
        <v>#DIV/0!</v>
      </c>
      <c r="BS17" s="104" t="str">
        <f>IF(AND(AR17="1経営体当たり",AS17&gt;=700),"2","0")</f>
        <v>0</v>
      </c>
      <c r="BT17" s="105" t="str">
        <f>IF(AND(AR17="就業者１人当たり",AS17&gt;=270),"2","0")</f>
        <v>0</v>
      </c>
      <c r="BU17" s="105" t="str">
        <f t="shared" si="39"/>
        <v>0</v>
      </c>
      <c r="BV17" s="105" t="str">
        <f t="shared" si="40"/>
        <v>0</v>
      </c>
      <c r="BW17" s="105" t="str">
        <f t="shared" si="41"/>
        <v>0</v>
      </c>
      <c r="BX17" s="105" t="str">
        <f>IF(AND(BC17&gt;=0.01,BC17&lt;0.2),"1","0")</f>
        <v>0</v>
      </c>
      <c r="BY17" s="105" t="str">
        <f>IF(BC17&gt;=0.2,"2","0")</f>
        <v>0</v>
      </c>
      <c r="BZ17" s="105" t="str">
        <f>IF(AND((BG17-BD17)&gt;=1,(BG17-BD17)&lt;2),"1","0")</f>
        <v>0</v>
      </c>
      <c r="CA17" s="105" t="str">
        <f>IF((BG17-BD17)&gt;=2,"2","0")</f>
        <v>0</v>
      </c>
      <c r="CB17" s="106"/>
      <c r="CC17" s="105" t="str">
        <f>IF(AK17=2,"1","0")</f>
        <v>0</v>
      </c>
      <c r="CD17" s="105" t="str">
        <f>IF(AK17=3,"2","0")</f>
        <v>0</v>
      </c>
      <c r="CE17" s="105" t="str">
        <f>IF(AK17=4,"3","0")</f>
        <v>0</v>
      </c>
      <c r="CF17" s="105" t="str">
        <f>IF(AK17&gt;=5,"4","0")</f>
        <v>0</v>
      </c>
      <c r="CG17" s="105" t="str">
        <f t="shared" si="42"/>
        <v>-</v>
      </c>
      <c r="CH17" s="105" t="str">
        <f t="shared" si="42"/>
        <v>-</v>
      </c>
      <c r="CI17" s="105" t="str">
        <f t="shared" si="42"/>
        <v>-</v>
      </c>
      <c r="CJ17" s="105" t="str">
        <f t="shared" si="42"/>
        <v>-</v>
      </c>
      <c r="CK17" s="105" t="str">
        <f t="shared" si="42"/>
        <v>-</v>
      </c>
      <c r="CL17" s="105">
        <f>IF(COUNTIF(CG17:CK17,"〇")=0,0,IF(COUNTIF(CG17:CK17,"〇")=1,4,8))</f>
        <v>0</v>
      </c>
      <c r="CM17" s="142" t="e">
        <f>BI17+BJ17+BK17+BL17+BM17+BN17+BO17+BP17+BQ17+BR17+BS17+BT17+BU17+BV17+BW17+BX17+BY17+BZ17+CA17+CB17+CC17+CD17+CE17+CF17+CL17</f>
        <v>#DIV/0!</v>
      </c>
    </row>
    <row r="18" spans="1:99" s="21" customFormat="1" ht="45.75" customHeight="1" x14ac:dyDescent="0.15">
      <c r="A18" s="25"/>
      <c r="B18" s="149"/>
      <c r="C18" s="108"/>
      <c r="D18" s="143"/>
      <c r="E18" s="144"/>
      <c r="F18" s="76"/>
      <c r="G18" s="76"/>
      <c r="H18" s="76"/>
      <c r="I18" s="76"/>
      <c r="J18" s="91"/>
      <c r="K18" s="91"/>
      <c r="L18" s="92" t="str">
        <f t="shared" si="13"/>
        <v>0</v>
      </c>
      <c r="M18" s="91"/>
      <c r="N18" s="91"/>
      <c r="O18" s="92" t="e">
        <f t="shared" si="14"/>
        <v>#DIV/0!</v>
      </c>
      <c r="P18" s="91"/>
      <c r="Q18" s="114"/>
      <c r="R18" s="115"/>
      <c r="S18" s="93" t="e">
        <f t="shared" si="15"/>
        <v>#DIV/0!</v>
      </c>
      <c r="T18" s="94" t="str">
        <f t="shared" si="16"/>
        <v/>
      </c>
      <c r="U18" s="95" t="e">
        <f t="shared" si="17"/>
        <v>#DIV/0!</v>
      </c>
      <c r="V18" s="140"/>
      <c r="W18" s="137">
        <f t="shared" si="18"/>
        <v>0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107">
        <f t="shared" si="37"/>
        <v>0</v>
      </c>
      <c r="AL18" s="118" t="s">
        <v>6</v>
      </c>
      <c r="AM18" s="116"/>
      <c r="AN18" s="117">
        <f t="shared" si="19"/>
        <v>0</v>
      </c>
      <c r="AO18" s="117">
        <f t="shared" si="20"/>
        <v>0</v>
      </c>
      <c r="AP18" s="153"/>
      <c r="AQ18" s="154"/>
      <c r="AR18" s="99"/>
      <c r="AS18" s="122"/>
      <c r="AT18" s="122"/>
      <c r="AU18" s="122"/>
      <c r="AV18" s="122"/>
      <c r="AW18" s="100">
        <f t="shared" si="21"/>
        <v>-1</v>
      </c>
      <c r="AX18" s="101"/>
      <c r="AY18" s="125"/>
      <c r="AZ18" s="125"/>
      <c r="BA18" s="125"/>
      <c r="BB18" s="125"/>
      <c r="BC18" s="100">
        <f t="shared" si="22"/>
        <v>0</v>
      </c>
      <c r="BD18" s="94">
        <f t="shared" si="23"/>
        <v>0</v>
      </c>
      <c r="BE18" s="126"/>
      <c r="BF18" s="126"/>
      <c r="BG18" s="126"/>
      <c r="BH18" s="147">
        <f t="shared" si="24"/>
        <v>0</v>
      </c>
      <c r="BI18" s="102" t="str">
        <f t="shared" si="0"/>
        <v>0</v>
      </c>
      <c r="BJ18" s="102" t="str">
        <f t="shared" si="1"/>
        <v>0</v>
      </c>
      <c r="BK18" s="102" t="str">
        <f t="shared" si="2"/>
        <v>3</v>
      </c>
      <c r="BL18" s="103"/>
      <c r="BM18" s="102" t="str">
        <f t="shared" si="3"/>
        <v>0</v>
      </c>
      <c r="BN18" s="102" t="e">
        <f t="shared" si="4"/>
        <v>#DIV/0!</v>
      </c>
      <c r="BO18" s="102" t="e">
        <f t="shared" si="5"/>
        <v>#DIV/0!</v>
      </c>
      <c r="BP18" s="102" t="e">
        <f t="shared" si="6"/>
        <v>#DIV/0!</v>
      </c>
      <c r="BQ18" s="102" t="e">
        <f t="shared" si="7"/>
        <v>#DIV/0!</v>
      </c>
      <c r="BR18" s="102" t="e">
        <f t="shared" si="8"/>
        <v>#DIV/0!</v>
      </c>
      <c r="BS18" s="104" t="str">
        <f t="shared" si="25"/>
        <v>0</v>
      </c>
      <c r="BT18" s="105" t="str">
        <f t="shared" si="26"/>
        <v>0</v>
      </c>
      <c r="BU18" s="105" t="str">
        <f t="shared" si="39"/>
        <v>0</v>
      </c>
      <c r="BV18" s="105" t="str">
        <f t="shared" si="40"/>
        <v>0</v>
      </c>
      <c r="BW18" s="105" t="str">
        <f t="shared" si="41"/>
        <v>0</v>
      </c>
      <c r="BX18" s="105" t="str">
        <f t="shared" si="38"/>
        <v>0</v>
      </c>
      <c r="BY18" s="105" t="str">
        <f t="shared" si="27"/>
        <v>0</v>
      </c>
      <c r="BZ18" s="105" t="str">
        <f t="shared" si="28"/>
        <v>0</v>
      </c>
      <c r="CA18" s="105" t="str">
        <f t="shared" si="29"/>
        <v>0</v>
      </c>
      <c r="CB18" s="106"/>
      <c r="CC18" s="105" t="str">
        <f t="shared" si="9"/>
        <v>0</v>
      </c>
      <c r="CD18" s="105" t="str">
        <f t="shared" si="10"/>
        <v>0</v>
      </c>
      <c r="CE18" s="105" t="str">
        <f t="shared" si="11"/>
        <v>0</v>
      </c>
      <c r="CF18" s="105" t="str">
        <f t="shared" si="12"/>
        <v>0</v>
      </c>
      <c r="CG18" s="105" t="str">
        <f t="shared" si="30"/>
        <v>-</v>
      </c>
      <c r="CH18" s="105" t="str">
        <f t="shared" si="31"/>
        <v>-</v>
      </c>
      <c r="CI18" s="105" t="str">
        <f t="shared" si="32"/>
        <v>-</v>
      </c>
      <c r="CJ18" s="105" t="str">
        <f t="shared" si="33"/>
        <v>-</v>
      </c>
      <c r="CK18" s="105" t="str">
        <f t="shared" si="34"/>
        <v>-</v>
      </c>
      <c r="CL18" s="105">
        <f t="shared" si="35"/>
        <v>0</v>
      </c>
      <c r="CM18" s="142" t="e">
        <f t="shared" si="36"/>
        <v>#DIV/0!</v>
      </c>
    </row>
    <row r="19" spans="1:99" s="21" customFormat="1" ht="45.75" customHeight="1" thickBot="1" x14ac:dyDescent="0.2">
      <c r="A19" s="16" t="s">
        <v>6</v>
      </c>
      <c r="B19" s="150"/>
      <c r="C19" s="109"/>
      <c r="D19" s="145"/>
      <c r="E19" s="146"/>
      <c r="F19" s="128"/>
      <c r="G19" s="128"/>
      <c r="H19" s="128"/>
      <c r="I19" s="128"/>
      <c r="J19" s="129"/>
      <c r="K19" s="129"/>
      <c r="L19" s="130" t="str">
        <f t="shared" si="13"/>
        <v>0</v>
      </c>
      <c r="M19" s="131"/>
      <c r="N19" s="131"/>
      <c r="O19" s="130" t="e">
        <f t="shared" si="14"/>
        <v>#DIV/0!</v>
      </c>
      <c r="P19" s="131"/>
      <c r="Q19" s="132"/>
      <c r="R19" s="133"/>
      <c r="S19" s="134" t="e">
        <f t="shared" si="15"/>
        <v>#DIV/0!</v>
      </c>
      <c r="T19" s="135" t="str">
        <f t="shared" si="16"/>
        <v/>
      </c>
      <c r="U19" s="136" t="e">
        <f t="shared" si="17"/>
        <v>#DIV/0!</v>
      </c>
      <c r="V19" s="141"/>
      <c r="W19" s="138">
        <f t="shared" si="18"/>
        <v>0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110">
        <f t="shared" si="37"/>
        <v>0</v>
      </c>
      <c r="AL19" s="119" t="s">
        <v>6</v>
      </c>
      <c r="AM19" s="120"/>
      <c r="AN19" s="121">
        <f t="shared" si="19"/>
        <v>0</v>
      </c>
      <c r="AO19" s="121">
        <f t="shared" si="20"/>
        <v>0</v>
      </c>
      <c r="AP19" s="155"/>
      <c r="AQ19" s="156"/>
      <c r="AR19" s="99"/>
      <c r="AS19" s="123"/>
      <c r="AT19" s="123"/>
      <c r="AU19" s="123"/>
      <c r="AV19" s="123"/>
      <c r="AW19" s="100">
        <f t="shared" si="21"/>
        <v>-1</v>
      </c>
      <c r="AX19" s="101"/>
      <c r="AY19" s="125"/>
      <c r="AZ19" s="125"/>
      <c r="BA19" s="125"/>
      <c r="BB19" s="125"/>
      <c r="BC19" s="100">
        <f t="shared" si="22"/>
        <v>0</v>
      </c>
      <c r="BD19" s="94">
        <f t="shared" si="23"/>
        <v>0</v>
      </c>
      <c r="BE19" s="127"/>
      <c r="BF19" s="127"/>
      <c r="BG19" s="127"/>
      <c r="BH19" s="147">
        <f t="shared" si="24"/>
        <v>0</v>
      </c>
      <c r="BI19" s="102" t="str">
        <f t="shared" si="0"/>
        <v>0</v>
      </c>
      <c r="BJ19" s="102" t="str">
        <f t="shared" si="1"/>
        <v>0</v>
      </c>
      <c r="BK19" s="102" t="str">
        <f t="shared" si="2"/>
        <v>3</v>
      </c>
      <c r="BL19" s="111"/>
      <c r="BM19" s="102" t="str">
        <f t="shared" si="3"/>
        <v>0</v>
      </c>
      <c r="BN19" s="102" t="e">
        <f t="shared" si="4"/>
        <v>#DIV/0!</v>
      </c>
      <c r="BO19" s="102" t="e">
        <f t="shared" si="5"/>
        <v>#DIV/0!</v>
      </c>
      <c r="BP19" s="102" t="e">
        <f t="shared" si="6"/>
        <v>#DIV/0!</v>
      </c>
      <c r="BQ19" s="102" t="e">
        <f t="shared" si="7"/>
        <v>#DIV/0!</v>
      </c>
      <c r="BR19" s="102" t="e">
        <f t="shared" si="8"/>
        <v>#DIV/0!</v>
      </c>
      <c r="BS19" s="104" t="str">
        <f t="shared" si="25"/>
        <v>0</v>
      </c>
      <c r="BT19" s="105" t="str">
        <f t="shared" si="26"/>
        <v>0</v>
      </c>
      <c r="BU19" s="105" t="str">
        <f t="shared" si="39"/>
        <v>0</v>
      </c>
      <c r="BV19" s="105" t="str">
        <f t="shared" si="40"/>
        <v>0</v>
      </c>
      <c r="BW19" s="105" t="str">
        <f t="shared" si="41"/>
        <v>0</v>
      </c>
      <c r="BX19" s="105" t="str">
        <f t="shared" si="38"/>
        <v>0</v>
      </c>
      <c r="BY19" s="105" t="str">
        <f>IF(BC19&gt;=0.2,"2","0")</f>
        <v>0</v>
      </c>
      <c r="BZ19" s="105" t="str">
        <f t="shared" si="28"/>
        <v>0</v>
      </c>
      <c r="CA19" s="105" t="str">
        <f t="shared" si="29"/>
        <v>0</v>
      </c>
      <c r="CB19" s="112"/>
      <c r="CC19" s="113" t="str">
        <f t="shared" si="9"/>
        <v>0</v>
      </c>
      <c r="CD19" s="113" t="str">
        <f t="shared" si="10"/>
        <v>0</v>
      </c>
      <c r="CE19" s="113" t="str">
        <f t="shared" si="11"/>
        <v>0</v>
      </c>
      <c r="CF19" s="113" t="str">
        <f t="shared" si="12"/>
        <v>0</v>
      </c>
      <c r="CG19" s="105" t="str">
        <f t="shared" si="30"/>
        <v>-</v>
      </c>
      <c r="CH19" s="105" t="str">
        <f t="shared" si="31"/>
        <v>-</v>
      </c>
      <c r="CI19" s="105" t="str">
        <f t="shared" si="32"/>
        <v>-</v>
      </c>
      <c r="CJ19" s="105" t="str">
        <f t="shared" si="33"/>
        <v>-</v>
      </c>
      <c r="CK19" s="105" t="str">
        <f t="shared" si="34"/>
        <v>-</v>
      </c>
      <c r="CL19" s="105">
        <f>IF(COUNTIF(CG19:CK19,"〇")=0,0,IF(COUNTIF(CG19:CK19,"〇")=1,4,8))</f>
        <v>0</v>
      </c>
      <c r="CM19" s="142" t="e">
        <f t="shared" si="36"/>
        <v>#DIV/0!</v>
      </c>
    </row>
    <row r="20" spans="1:99" s="21" customFormat="1" ht="40.5" customHeight="1" thickBot="1" x14ac:dyDescent="0.2">
      <c r="A20" s="23"/>
      <c r="B20" s="242" t="s">
        <v>1</v>
      </c>
      <c r="C20" s="243"/>
      <c r="D20" s="243"/>
      <c r="E20" s="62"/>
      <c r="F20" s="64"/>
      <c r="G20" s="64"/>
      <c r="H20" s="64"/>
      <c r="I20" s="64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2"/>
      <c r="Y20" s="63"/>
      <c r="Z20" s="63"/>
      <c r="AA20" s="63"/>
      <c r="AB20" s="63"/>
      <c r="AC20" s="63"/>
      <c r="AD20" s="63"/>
      <c r="AE20" s="63"/>
      <c r="AF20" s="64"/>
      <c r="AG20" s="64"/>
      <c r="AH20" s="64"/>
      <c r="AI20" s="64"/>
      <c r="AJ20" s="64"/>
      <c r="AK20" s="65"/>
      <c r="AL20" s="87">
        <f>SUM(AL8:AL19)</f>
        <v>0</v>
      </c>
      <c r="AM20" s="88">
        <f>SUM(AM8:AM19)</f>
        <v>0</v>
      </c>
      <c r="AN20" s="88">
        <f>SUM(AN8:AN19)</f>
        <v>0</v>
      </c>
      <c r="AO20" s="88">
        <f>SUM(AO8:AO19)</f>
        <v>0</v>
      </c>
      <c r="AP20" s="88"/>
      <c r="AQ20" s="89"/>
      <c r="AR20" s="58"/>
      <c r="AS20" s="72"/>
      <c r="AT20" s="72"/>
      <c r="AU20" s="72"/>
      <c r="AV20" s="72"/>
      <c r="AW20" s="60"/>
      <c r="AX20" s="73"/>
      <c r="AY20" s="74"/>
      <c r="AZ20" s="74"/>
      <c r="BA20" s="74"/>
      <c r="BB20" s="74"/>
      <c r="BC20" s="59"/>
      <c r="BD20" s="75"/>
      <c r="BE20" s="72"/>
      <c r="BF20" s="72"/>
      <c r="BG20" s="72"/>
      <c r="BH20" s="61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63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4"/>
      <c r="CI20" s="66"/>
      <c r="CJ20" s="66"/>
      <c r="CK20" s="66"/>
      <c r="CL20" s="71"/>
      <c r="CM20" s="67"/>
    </row>
    <row r="21" spans="1:99" s="25" customFormat="1" ht="12" customHeight="1" x14ac:dyDescent="0.15">
      <c r="A21" s="2"/>
      <c r="B21" s="2"/>
      <c r="C21" s="2"/>
      <c r="D21" s="26"/>
      <c r="E21" s="26"/>
      <c r="F21" s="27"/>
      <c r="G21" s="27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83"/>
      <c r="V21" s="29"/>
      <c r="W21" s="29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2"/>
      <c r="AP21" s="30"/>
      <c r="AQ21" s="31"/>
      <c r="AR21" s="2"/>
      <c r="AS21" s="5"/>
      <c r="AT21" s="5"/>
      <c r="AU21" s="5"/>
      <c r="AV21" s="5"/>
      <c r="AW21" s="5"/>
      <c r="AX21" s="1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2"/>
      <c r="BT21" s="13"/>
    </row>
    <row r="22" spans="1:99" s="25" customFormat="1" ht="12" customHeight="1" x14ac:dyDescent="0.15">
      <c r="A22" s="2"/>
      <c r="B22" s="158"/>
      <c r="C22" s="158"/>
      <c r="D22" s="158"/>
      <c r="E22" s="26"/>
      <c r="F22" s="27"/>
      <c r="G22" s="27"/>
      <c r="H22" s="2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83"/>
      <c r="V22" s="29"/>
      <c r="W22" s="29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12"/>
      <c r="AP22" s="30"/>
      <c r="AQ22" s="31"/>
      <c r="AR22" s="2"/>
      <c r="AS22" s="5"/>
      <c r="AT22" s="5"/>
      <c r="AU22" s="5"/>
      <c r="AV22" s="5"/>
      <c r="AW22" s="5"/>
      <c r="AX22" s="1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2"/>
      <c r="BT22" s="13"/>
    </row>
    <row r="23" spans="1:99" s="51" customFormat="1" x14ac:dyDescent="0.15">
      <c r="U23" s="84"/>
      <c r="X23" s="14"/>
      <c r="Y23" s="14"/>
      <c r="Z23" s="14"/>
      <c r="AA23" s="14"/>
      <c r="AB23" s="14"/>
      <c r="AC23" s="14"/>
      <c r="AD23" s="14"/>
      <c r="AE23" s="14"/>
      <c r="AF23" s="3"/>
      <c r="AG23" s="14"/>
      <c r="AH23" s="14"/>
      <c r="AI23" s="34"/>
      <c r="AJ23" s="34"/>
      <c r="AK23" s="34"/>
      <c r="AL23" s="34"/>
      <c r="AM23" s="34"/>
      <c r="AN23" s="1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</row>
    <row r="24" spans="1:99" s="51" customFormat="1" ht="40.5" x14ac:dyDescent="0.15">
      <c r="U24" s="84"/>
      <c r="X24" s="14"/>
      <c r="Y24" s="14"/>
      <c r="Z24" s="14"/>
      <c r="AA24" s="14"/>
      <c r="AB24" s="14"/>
      <c r="AC24" s="14"/>
      <c r="AD24" s="14"/>
      <c r="AE24" s="14"/>
      <c r="AF24" s="3"/>
      <c r="AG24" s="14"/>
      <c r="AH24" s="14"/>
      <c r="AI24" s="34"/>
      <c r="AJ24" s="34"/>
      <c r="AK24" s="34"/>
      <c r="AL24" s="34"/>
      <c r="AM24" s="34"/>
      <c r="AN24" s="1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O24" s="57" t="s">
        <v>97</v>
      </c>
      <c r="CP24" s="57"/>
      <c r="CQ24" s="57" t="s">
        <v>98</v>
      </c>
      <c r="CR24" s="57"/>
      <c r="CS24" s="57" t="s">
        <v>99</v>
      </c>
      <c r="CT24" s="57"/>
      <c r="CU24" s="57" t="s">
        <v>100</v>
      </c>
    </row>
    <row r="25" spans="1:99" s="51" customFormat="1" x14ac:dyDescent="0.15">
      <c r="U25" s="84"/>
      <c r="X25" s="14"/>
      <c r="Y25" s="14"/>
      <c r="Z25" s="14"/>
      <c r="AA25" s="14"/>
      <c r="AB25" s="14"/>
      <c r="AC25" s="14"/>
      <c r="AD25" s="14"/>
      <c r="AE25" s="14"/>
      <c r="AF25" s="3"/>
      <c r="AG25" s="14"/>
      <c r="AH25" s="14"/>
      <c r="AI25" s="34"/>
      <c r="AJ25" s="34"/>
      <c r="AK25" s="34"/>
      <c r="AL25" s="34"/>
      <c r="AM25" s="34"/>
      <c r="AN25" s="1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O25" s="2" t="s">
        <v>19</v>
      </c>
      <c r="CP25" s="14"/>
      <c r="CQ25" s="14"/>
      <c r="CR25" s="33"/>
      <c r="CS25"/>
      <c r="CT25"/>
      <c r="CU25"/>
    </row>
    <row r="26" spans="1:99" s="51" customFormat="1" x14ac:dyDescent="0.15">
      <c r="U26" s="84"/>
      <c r="X26" s="14"/>
      <c r="Y26" s="14"/>
      <c r="Z26" s="14"/>
      <c r="AA26" s="14"/>
      <c r="AB26" s="14"/>
      <c r="AC26" s="14"/>
      <c r="AD26" s="14"/>
      <c r="AE26" s="14"/>
      <c r="AF26" s="3"/>
      <c r="AG26" s="14"/>
      <c r="AH26" s="14"/>
      <c r="AI26" s="34"/>
      <c r="AJ26" s="34"/>
      <c r="AK26" s="34"/>
      <c r="AL26" s="34"/>
      <c r="AM26" s="34"/>
      <c r="AN26" s="1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O26" s="52" t="s">
        <v>28</v>
      </c>
      <c r="CP26" s="48"/>
      <c r="CQ26" s="56" t="s">
        <v>106</v>
      </c>
      <c r="CR26" s="49"/>
      <c r="CS26" s="77" t="s">
        <v>105</v>
      </c>
      <c r="CT26" s="14"/>
      <c r="CU26" t="s">
        <v>108</v>
      </c>
    </row>
    <row r="27" spans="1:99" s="51" customFormat="1" x14ac:dyDescent="0.15">
      <c r="U27" s="84"/>
      <c r="X27" s="14"/>
      <c r="Y27" s="14"/>
      <c r="Z27" s="14"/>
      <c r="AA27" s="14"/>
      <c r="AB27" s="14"/>
      <c r="AC27" s="14"/>
      <c r="AD27" s="14"/>
      <c r="AE27" s="14"/>
      <c r="AF27" s="3"/>
      <c r="AG27" s="14"/>
      <c r="AH27" s="14"/>
      <c r="AI27" s="34"/>
      <c r="AJ27" s="34"/>
      <c r="AK27" s="34"/>
      <c r="AL27" s="34"/>
      <c r="AM27" s="34"/>
      <c r="AN27" s="1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O27" s="40" t="s">
        <v>24</v>
      </c>
      <c r="CP27" s="48"/>
      <c r="CQ27" s="56" t="s">
        <v>107</v>
      </c>
      <c r="CR27" s="49"/>
      <c r="CS27" s="157" t="s">
        <v>145</v>
      </c>
      <c r="CT27" s="157"/>
      <c r="CU27" s="55">
        <v>0</v>
      </c>
    </row>
    <row r="28" spans="1:99" x14ac:dyDescent="0.15">
      <c r="A28" s="33"/>
      <c r="B28" s="33"/>
      <c r="C28" s="33"/>
      <c r="D28" s="33"/>
      <c r="E28" s="33"/>
      <c r="F28" s="33"/>
      <c r="G28" s="33"/>
      <c r="I28" s="32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5"/>
      <c r="V28" s="14"/>
      <c r="W28" s="14"/>
      <c r="AF28" s="3"/>
      <c r="AI28" s="34"/>
      <c r="AJ28" s="34"/>
      <c r="AK28" s="34"/>
      <c r="AL28" s="34"/>
      <c r="AM28" s="34"/>
      <c r="AO28" s="34"/>
      <c r="AP28" s="34"/>
      <c r="AQ28" s="34"/>
      <c r="AR28" s="34"/>
      <c r="AX28" s="34"/>
      <c r="AY28" s="4"/>
      <c r="AZ28" s="4"/>
      <c r="BA28" s="4"/>
      <c r="BB28" s="4"/>
      <c r="BC28" s="4"/>
      <c r="BD28" s="4"/>
      <c r="BE28" s="4"/>
      <c r="BF28" s="4"/>
      <c r="BG28" s="4"/>
      <c r="BH28" s="4"/>
      <c r="BK28" s="50"/>
      <c r="BL28" s="50"/>
      <c r="BM28" s="50"/>
      <c r="BN28" s="50"/>
      <c r="BO28" s="50"/>
      <c r="BP28" s="50"/>
      <c r="BQ28" s="50"/>
      <c r="BR28" s="50"/>
      <c r="BS28" s="50"/>
      <c r="CO28" s="40" t="s">
        <v>25</v>
      </c>
      <c r="CP28" s="48"/>
      <c r="CQ28" s="55"/>
      <c r="CR28" s="48"/>
      <c r="CS28" s="52" t="s">
        <v>28</v>
      </c>
      <c r="CT28" s="48"/>
      <c r="CU28" s="68">
        <v>2</v>
      </c>
    </row>
    <row r="29" spans="1:99" x14ac:dyDescent="0.15">
      <c r="A29" s="33"/>
      <c r="B29" s="33"/>
      <c r="C29" s="33"/>
      <c r="D29" s="33"/>
      <c r="E29" s="33"/>
      <c r="F29" s="33"/>
      <c r="G29" s="33"/>
      <c r="I29" s="3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85"/>
      <c r="V29" s="14"/>
      <c r="W29" s="14"/>
      <c r="AF29" s="3"/>
      <c r="AI29" s="34"/>
      <c r="AJ29" s="34"/>
      <c r="AK29" s="34"/>
      <c r="AL29" s="34"/>
      <c r="AM29" s="34"/>
      <c r="AO29" s="34"/>
      <c r="AP29" s="34"/>
      <c r="AQ29" s="34"/>
      <c r="AR29" s="34"/>
      <c r="AX29" s="34"/>
      <c r="AY29" s="4"/>
      <c r="AZ29" s="4"/>
      <c r="BA29" s="4"/>
      <c r="BB29" s="4"/>
      <c r="BC29" s="4"/>
      <c r="BD29" s="4"/>
      <c r="BE29" s="4"/>
      <c r="BF29" s="4"/>
      <c r="BG29" s="4"/>
      <c r="BH29" s="4"/>
      <c r="BK29" s="50"/>
      <c r="BL29" s="50"/>
      <c r="BM29" s="50"/>
      <c r="BN29" s="50"/>
      <c r="BO29" s="50"/>
      <c r="BP29" s="50"/>
      <c r="BQ29" s="50"/>
      <c r="BR29" s="50"/>
      <c r="BS29" s="50"/>
      <c r="CO29" s="2"/>
      <c r="CP29" s="14"/>
      <c r="CQ29"/>
      <c r="CR29" s="48"/>
      <c r="CS29" s="47" t="s">
        <v>116</v>
      </c>
      <c r="CT29" s="48"/>
    </row>
    <row r="30" spans="1:99" x14ac:dyDescent="0.15">
      <c r="A30" s="33"/>
      <c r="B30" s="33"/>
      <c r="C30" s="33"/>
      <c r="D30" s="33"/>
      <c r="E30" s="33"/>
      <c r="F30" s="33"/>
      <c r="G30" s="33"/>
      <c r="I30" s="3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5"/>
      <c r="V30" s="14"/>
      <c r="W30" s="14"/>
      <c r="AF30" s="3"/>
      <c r="AI30" s="34"/>
      <c r="AJ30" s="34"/>
      <c r="AK30" s="34"/>
      <c r="AL30" s="34"/>
      <c r="AM30" s="34"/>
      <c r="AO30" s="34"/>
      <c r="AP30" s="34"/>
      <c r="AQ30" s="34"/>
      <c r="AR30" s="34"/>
      <c r="AX30" s="34"/>
      <c r="AY30" s="4"/>
      <c r="AZ30" s="4"/>
      <c r="BA30" s="4"/>
      <c r="BB30" s="4"/>
      <c r="BC30" s="4"/>
      <c r="BD30" s="4"/>
      <c r="BE30" s="4"/>
      <c r="BF30" s="4"/>
      <c r="BG30" s="4"/>
      <c r="BH30" s="4"/>
      <c r="BK30" s="50"/>
      <c r="BL30" s="50"/>
      <c r="BM30" s="50"/>
      <c r="BN30" s="50"/>
      <c r="BO30" s="50"/>
      <c r="BP30" s="50"/>
      <c r="BQ30" s="50"/>
      <c r="BR30" s="50"/>
      <c r="BS30" s="50"/>
      <c r="CO30" s="14" t="s">
        <v>101</v>
      </c>
      <c r="CP30" s="14"/>
      <c r="CQ30"/>
      <c r="CR30" s="48"/>
      <c r="CS30" s="47" t="s">
        <v>117</v>
      </c>
      <c r="CT30" s="48"/>
      <c r="CU30" t="s">
        <v>113</v>
      </c>
    </row>
    <row r="31" spans="1:99" x14ac:dyDescent="0.15">
      <c r="A31" s="33"/>
      <c r="B31" s="33"/>
      <c r="C31" s="33"/>
      <c r="D31" s="33"/>
      <c r="E31" s="33"/>
      <c r="F31" s="33"/>
      <c r="G31" s="33"/>
      <c r="I31" s="3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85"/>
      <c r="V31" s="14"/>
      <c r="W31" s="14"/>
      <c r="AF31" s="3"/>
      <c r="AI31" s="34"/>
      <c r="AJ31" s="34"/>
      <c r="AK31" s="34"/>
      <c r="AL31" s="34"/>
      <c r="AM31" s="34"/>
      <c r="AO31" s="34"/>
      <c r="AP31" s="34"/>
      <c r="AQ31" s="34"/>
      <c r="AR31" s="34"/>
      <c r="AX31" s="34"/>
      <c r="AY31" s="4"/>
      <c r="AZ31" s="4"/>
      <c r="BA31" s="4"/>
      <c r="BB31" s="4"/>
      <c r="BC31" s="4"/>
      <c r="BD31" s="4"/>
      <c r="BE31" s="4"/>
      <c r="BF31" s="4"/>
      <c r="BG31" s="4"/>
      <c r="BH31" s="4"/>
      <c r="BK31" s="50"/>
      <c r="BL31" s="50"/>
      <c r="BM31" s="50"/>
      <c r="BN31" s="50"/>
      <c r="BO31" s="50"/>
      <c r="BP31" s="50"/>
      <c r="BQ31" s="50"/>
      <c r="BR31" s="50"/>
      <c r="BS31" s="50"/>
      <c r="CO31" s="52" t="s">
        <v>28</v>
      </c>
      <c r="CP31" s="48"/>
      <c r="CQ31"/>
      <c r="CR31" s="49"/>
      <c r="CS31" s="33"/>
      <c r="CT31" s="2"/>
      <c r="CU31" s="79">
        <v>0</v>
      </c>
    </row>
    <row r="32" spans="1:99" x14ac:dyDescent="0.15">
      <c r="A32" s="33"/>
      <c r="B32" s="33"/>
      <c r="C32" s="33"/>
      <c r="D32" s="33"/>
      <c r="E32" s="33"/>
      <c r="F32" s="33"/>
      <c r="G32" s="33"/>
      <c r="I32" s="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5"/>
      <c r="V32" s="14"/>
      <c r="W32" s="14"/>
      <c r="AF32" s="3"/>
      <c r="AI32" s="34"/>
      <c r="AJ32" s="34"/>
      <c r="AK32" s="34"/>
      <c r="AL32" s="34"/>
      <c r="AM32" s="34"/>
      <c r="AO32" s="34"/>
      <c r="AP32" s="34"/>
      <c r="AQ32" s="34"/>
      <c r="AR32" s="34"/>
      <c r="AX32" s="34"/>
      <c r="AY32" s="4"/>
      <c r="AZ32" s="4"/>
      <c r="BA32" s="4"/>
      <c r="BB32" s="4"/>
      <c r="BC32" s="4"/>
      <c r="BD32" s="4"/>
      <c r="BE32" s="4"/>
      <c r="BF32" s="4"/>
      <c r="BG32" s="4"/>
      <c r="BH32" s="4"/>
      <c r="BK32" s="50"/>
      <c r="BL32" s="50"/>
      <c r="BM32" s="50"/>
      <c r="BN32" s="50"/>
      <c r="BO32" s="50"/>
      <c r="BP32" s="50"/>
      <c r="BQ32" s="50"/>
      <c r="BR32" s="50"/>
      <c r="BS32" s="50"/>
      <c r="CO32" s="40" t="s">
        <v>26</v>
      </c>
      <c r="CP32" s="48"/>
      <c r="CQ32"/>
      <c r="CR32" s="49"/>
      <c r="CS32" s="78" t="s">
        <v>42</v>
      </c>
      <c r="CT32" s="49"/>
      <c r="CU32" s="79">
        <v>3</v>
      </c>
    </row>
    <row r="33" spans="1:99" x14ac:dyDescent="0.15">
      <c r="A33" s="33"/>
      <c r="B33" s="33"/>
      <c r="C33" s="33"/>
      <c r="D33" s="33"/>
      <c r="E33" s="33"/>
      <c r="F33" s="33"/>
      <c r="G33" s="33"/>
      <c r="I33" s="3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5"/>
      <c r="V33" s="14"/>
      <c r="W33" s="14"/>
      <c r="AF33" s="3"/>
      <c r="AI33" s="34"/>
      <c r="AJ33" s="34"/>
      <c r="AK33" s="34"/>
      <c r="AL33" s="34"/>
      <c r="AM33" s="34"/>
      <c r="AO33" s="34"/>
      <c r="AP33" s="34"/>
      <c r="AQ33" s="34"/>
      <c r="AR33" s="34"/>
      <c r="AX33" s="34"/>
      <c r="AY33" s="4"/>
      <c r="AZ33" s="4"/>
      <c r="BA33" s="4"/>
      <c r="BB33" s="4"/>
      <c r="BC33" s="4"/>
      <c r="BD33" s="4"/>
      <c r="BE33" s="4"/>
      <c r="BF33" s="4"/>
      <c r="BG33" s="4"/>
      <c r="BH33" s="4"/>
      <c r="BK33" s="50"/>
      <c r="BL33" s="50"/>
      <c r="BM33" s="50"/>
      <c r="BN33" s="50"/>
      <c r="BO33" s="50"/>
      <c r="BP33" s="50"/>
      <c r="BQ33" s="50"/>
      <c r="BR33" s="50"/>
      <c r="BS33" s="50"/>
      <c r="CO33" s="40" t="s">
        <v>27</v>
      </c>
      <c r="CP33" s="48"/>
      <c r="CQ33"/>
      <c r="CR33" s="48"/>
      <c r="CS33" s="52" t="s">
        <v>28</v>
      </c>
      <c r="CT33" s="48"/>
    </row>
    <row r="34" spans="1:99" x14ac:dyDescent="0.15">
      <c r="A34" s="33"/>
      <c r="B34" s="33"/>
      <c r="C34" s="33"/>
      <c r="D34" s="33"/>
      <c r="E34" s="33"/>
      <c r="F34" s="33"/>
      <c r="G34" s="33"/>
      <c r="I34" s="3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85"/>
      <c r="V34" s="14"/>
      <c r="W34" s="14"/>
      <c r="AF34" s="3"/>
      <c r="AI34" s="34"/>
      <c r="AJ34" s="34"/>
      <c r="AK34" s="34"/>
      <c r="AL34" s="34"/>
      <c r="AM34" s="34"/>
      <c r="AO34" s="34"/>
      <c r="AP34" s="34"/>
      <c r="AQ34" s="34"/>
      <c r="AR34" s="34"/>
      <c r="AX34" s="34"/>
      <c r="AY34" s="4"/>
      <c r="AZ34" s="4"/>
      <c r="BA34" s="4"/>
      <c r="BB34" s="4"/>
      <c r="BC34" s="4"/>
      <c r="BD34" s="4"/>
      <c r="BE34" s="4"/>
      <c r="BF34" s="4"/>
      <c r="BG34" s="4"/>
      <c r="BH34" s="4"/>
      <c r="BK34" s="50"/>
      <c r="BL34" s="50"/>
      <c r="BM34" s="50"/>
      <c r="BN34" s="50"/>
      <c r="BO34" s="50"/>
      <c r="BP34" s="50"/>
      <c r="BQ34" s="50"/>
      <c r="BR34" s="50"/>
      <c r="BS34" s="50"/>
      <c r="CO34" s="158"/>
      <c r="CP34" s="158"/>
      <c r="CQ34"/>
      <c r="CR34" s="48"/>
      <c r="CS34" s="47" t="s">
        <v>43</v>
      </c>
      <c r="CT34" s="48"/>
    </row>
    <row r="35" spans="1:99" x14ac:dyDescent="0.15">
      <c r="A35" s="33"/>
      <c r="B35" s="33"/>
      <c r="C35" s="33"/>
      <c r="D35" s="33"/>
      <c r="E35" s="33"/>
      <c r="F35" s="33"/>
      <c r="G35" s="33"/>
      <c r="I35" s="3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85"/>
      <c r="V35" s="14"/>
      <c r="W35" s="14"/>
      <c r="AF35" s="3"/>
      <c r="AI35" s="34"/>
      <c r="AJ35" s="34"/>
      <c r="AK35" s="34"/>
      <c r="AL35" s="34"/>
      <c r="AM35" s="34"/>
      <c r="AO35" s="34"/>
      <c r="AP35" s="34"/>
      <c r="AQ35" s="34"/>
      <c r="AR35" s="34"/>
      <c r="AX35" s="34"/>
      <c r="AY35" s="4"/>
      <c r="AZ35" s="4"/>
      <c r="BA35" s="4"/>
      <c r="BB35" s="4"/>
      <c r="BC35" s="4"/>
      <c r="BD35" s="4"/>
      <c r="BE35" s="4"/>
      <c r="BF35" s="4"/>
      <c r="BG35" s="4"/>
      <c r="BH35" s="4"/>
      <c r="BK35" s="50"/>
      <c r="BL35" s="50"/>
      <c r="BM35" s="50"/>
      <c r="BN35" s="50"/>
      <c r="BO35" s="50"/>
      <c r="BP35" s="50"/>
      <c r="BQ35" s="50"/>
      <c r="BR35" s="50"/>
      <c r="BS35" s="50"/>
      <c r="CO35" s="12" t="s">
        <v>102</v>
      </c>
      <c r="CP35" s="12"/>
      <c r="CQ35"/>
      <c r="CR35" s="48"/>
      <c r="CS35" s="47" t="s">
        <v>44</v>
      </c>
      <c r="CT35" s="48"/>
    </row>
    <row r="36" spans="1:99" x14ac:dyDescent="0.15">
      <c r="A36" s="33"/>
      <c r="B36" s="33"/>
      <c r="C36" s="33"/>
      <c r="D36" s="33"/>
      <c r="E36" s="33"/>
      <c r="F36" s="33"/>
      <c r="G36" s="33"/>
      <c r="I36" s="3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5"/>
      <c r="V36" s="14"/>
      <c r="W36" s="14"/>
      <c r="AF36" s="3"/>
      <c r="AI36" s="34"/>
      <c r="AJ36" s="34"/>
      <c r="AK36" s="34"/>
      <c r="AL36" s="34"/>
      <c r="AM36" s="34"/>
      <c r="AO36" s="34"/>
      <c r="AP36" s="34"/>
      <c r="AQ36" s="34"/>
      <c r="AR36" s="34"/>
      <c r="AX36" s="34"/>
      <c r="AY36" s="4"/>
      <c r="AZ36" s="4"/>
      <c r="BA36" s="4"/>
      <c r="BB36" s="4"/>
      <c r="BC36" s="4"/>
      <c r="BD36" s="4"/>
      <c r="BE36" s="4"/>
      <c r="BF36" s="4"/>
      <c r="BG36" s="4"/>
      <c r="BH36" s="4"/>
      <c r="BK36" s="50"/>
      <c r="BL36" s="50"/>
      <c r="BM36" s="50"/>
      <c r="BN36" s="50"/>
      <c r="BO36" s="50"/>
      <c r="BP36" s="50"/>
      <c r="BQ36" s="50"/>
      <c r="BR36" s="50"/>
      <c r="BS36" s="50"/>
      <c r="CO36" s="52" t="s">
        <v>103</v>
      </c>
      <c r="CP36" s="12"/>
      <c r="CQ36"/>
      <c r="CR36"/>
      <c r="CS36"/>
      <c r="CT36"/>
    </row>
    <row r="37" spans="1:99" x14ac:dyDescent="0.15">
      <c r="A37" s="33"/>
      <c r="B37" s="33"/>
      <c r="C37" s="33"/>
      <c r="D37" s="33"/>
      <c r="E37" s="33"/>
      <c r="F37" s="33"/>
      <c r="G37" s="33"/>
      <c r="I37" s="3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5"/>
      <c r="V37" s="14"/>
      <c r="W37" s="14"/>
      <c r="AI37" s="34"/>
      <c r="AJ37" s="34"/>
      <c r="AK37" s="34"/>
      <c r="AL37" s="34"/>
      <c r="AM37" s="34"/>
      <c r="AO37" s="34"/>
      <c r="AP37" s="34"/>
      <c r="AQ37" s="34"/>
      <c r="AR37" s="34"/>
      <c r="AX37" s="34"/>
      <c r="AY37" s="4"/>
      <c r="AZ37" s="4"/>
      <c r="BA37" s="4"/>
      <c r="BB37" s="4"/>
      <c r="BC37" s="4"/>
      <c r="BD37" s="4"/>
      <c r="BE37" s="4"/>
      <c r="BF37" s="4"/>
      <c r="BG37" s="4"/>
      <c r="BH37" s="4"/>
      <c r="BK37" s="50"/>
      <c r="BL37" s="50"/>
      <c r="BM37" s="50"/>
      <c r="BN37" s="50"/>
      <c r="BO37" s="50"/>
      <c r="BP37" s="50"/>
      <c r="BQ37" s="50"/>
      <c r="BR37" s="50"/>
      <c r="BS37" s="50"/>
      <c r="CO37" s="54">
        <v>1</v>
      </c>
      <c r="CP37" s="12"/>
      <c r="CQ37"/>
      <c r="CR37"/>
      <c r="CS37"/>
      <c r="CT37"/>
    </row>
    <row r="38" spans="1:99" x14ac:dyDescent="0.15">
      <c r="A38" s="33"/>
      <c r="B38" s="33"/>
      <c r="C38" s="33"/>
      <c r="D38" s="33"/>
      <c r="E38" s="33"/>
      <c r="F38" s="33"/>
      <c r="G38" s="33"/>
      <c r="I38" s="3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5"/>
      <c r="V38" s="14"/>
      <c r="W38" s="14"/>
      <c r="AI38" s="34"/>
      <c r="AJ38" s="34"/>
      <c r="AK38" s="34"/>
      <c r="AL38" s="34"/>
      <c r="AM38" s="34"/>
      <c r="AO38" s="34"/>
      <c r="AP38" s="34"/>
      <c r="AQ38" s="34"/>
      <c r="AR38" s="34"/>
      <c r="AX38" s="34"/>
      <c r="AY38" s="4"/>
      <c r="AZ38" s="4"/>
      <c r="BA38" s="4"/>
      <c r="BB38" s="4"/>
      <c r="BC38" s="4"/>
      <c r="BD38" s="4"/>
      <c r="BE38" s="4"/>
      <c r="BF38" s="4"/>
      <c r="BG38" s="4"/>
      <c r="BH38" s="4"/>
      <c r="BK38" s="50"/>
      <c r="BL38" s="50"/>
      <c r="BM38" s="50"/>
      <c r="BN38" s="50"/>
      <c r="BO38" s="50"/>
      <c r="BP38" s="50"/>
      <c r="BQ38" s="50"/>
      <c r="BR38" s="50"/>
      <c r="BS38" s="50"/>
      <c r="CO38" s="54">
        <v>2</v>
      </c>
      <c r="CP38" s="12"/>
      <c r="CQ38"/>
      <c r="CR38"/>
      <c r="CS38"/>
      <c r="CT38"/>
    </row>
    <row r="39" spans="1:99" x14ac:dyDescent="0.15">
      <c r="A39" s="33"/>
      <c r="B39" s="33"/>
      <c r="C39" s="33"/>
      <c r="D39" s="33"/>
      <c r="E39" s="33"/>
      <c r="F39" s="33"/>
      <c r="G39" s="33"/>
      <c r="I39" s="3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5"/>
      <c r="V39" s="14"/>
      <c r="W39" s="14"/>
      <c r="AI39" s="34"/>
      <c r="AJ39" s="34"/>
      <c r="AK39" s="34"/>
      <c r="AL39" s="34"/>
      <c r="AM39" s="34"/>
      <c r="AO39" s="34"/>
      <c r="AP39" s="34"/>
      <c r="AQ39" s="34"/>
      <c r="AR39" s="34"/>
      <c r="AX39" s="34"/>
      <c r="AY39" s="4"/>
      <c r="AZ39" s="4"/>
      <c r="BA39" s="4"/>
      <c r="BB39" s="4"/>
      <c r="BC39" s="4"/>
      <c r="BD39" s="4"/>
      <c r="BE39" s="4"/>
      <c r="BF39" s="4"/>
      <c r="BG39" s="4"/>
      <c r="BH39" s="4"/>
      <c r="BK39" s="50"/>
      <c r="BL39" s="50"/>
      <c r="BM39" s="50"/>
      <c r="BN39" s="50"/>
      <c r="BO39" s="50"/>
      <c r="BP39" s="50"/>
      <c r="BQ39" s="50"/>
      <c r="BR39" s="50"/>
      <c r="BS39" s="50"/>
      <c r="CO39" s="54">
        <v>3</v>
      </c>
      <c r="CP39" s="12"/>
      <c r="CQ39"/>
      <c r="CR39"/>
      <c r="CS39"/>
      <c r="CT39"/>
    </row>
    <row r="40" spans="1:99" x14ac:dyDescent="0.15">
      <c r="A40" s="33"/>
      <c r="B40" s="33"/>
      <c r="C40" s="33"/>
      <c r="D40" s="33"/>
      <c r="E40" s="33"/>
      <c r="F40" s="33"/>
      <c r="G40" s="33"/>
      <c r="I40" s="3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85"/>
      <c r="V40" s="14"/>
      <c r="W40" s="14"/>
      <c r="AI40" s="34"/>
      <c r="AJ40" s="34"/>
      <c r="AK40" s="34"/>
      <c r="AL40" s="34"/>
      <c r="AM40" s="34"/>
      <c r="AO40" s="34"/>
      <c r="AP40" s="34"/>
      <c r="AQ40" s="34"/>
      <c r="AR40" s="34"/>
      <c r="AX40" s="34"/>
      <c r="AY40" s="4"/>
      <c r="AZ40" s="4"/>
      <c r="BA40" s="4"/>
      <c r="BB40" s="4"/>
      <c r="BC40" s="4"/>
      <c r="BD40" s="4"/>
      <c r="BE40" s="4"/>
      <c r="BF40" s="4"/>
      <c r="BG40" s="4"/>
      <c r="BH40" s="4"/>
      <c r="BK40" s="50"/>
      <c r="BL40" s="50"/>
      <c r="BM40" s="50"/>
      <c r="BN40" s="50"/>
      <c r="BO40" s="50"/>
      <c r="BP40" s="50"/>
      <c r="BQ40" s="50"/>
      <c r="BR40" s="50"/>
      <c r="BS40" s="50"/>
      <c r="CO40" s="54">
        <v>4</v>
      </c>
      <c r="CP40" s="12"/>
      <c r="CQ40"/>
      <c r="CR40"/>
      <c r="CS40"/>
      <c r="CT40"/>
    </row>
    <row r="41" spans="1:99" x14ac:dyDescent="0.15">
      <c r="A41" s="33"/>
      <c r="B41" s="33"/>
      <c r="C41" s="33"/>
      <c r="D41" s="33"/>
      <c r="E41" s="33"/>
      <c r="F41" s="33"/>
      <c r="G41" s="33"/>
      <c r="I41" s="3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85"/>
      <c r="V41" s="14"/>
      <c r="W41" s="14"/>
      <c r="AI41" s="34"/>
      <c r="AJ41" s="34"/>
      <c r="AK41" s="34"/>
      <c r="AL41" s="34"/>
      <c r="AM41" s="34"/>
      <c r="AO41" s="34"/>
      <c r="AP41" s="34"/>
      <c r="AQ41" s="34"/>
      <c r="AR41" s="34"/>
      <c r="AX41" s="34"/>
      <c r="AY41" s="4"/>
      <c r="AZ41" s="4"/>
      <c r="BA41" s="4"/>
      <c r="BB41" s="4"/>
      <c r="BC41" s="4"/>
      <c r="BD41" s="4"/>
      <c r="BE41" s="4"/>
      <c r="BF41" s="4"/>
      <c r="BG41" s="4"/>
      <c r="BH41" s="4"/>
      <c r="BK41" s="50"/>
      <c r="BL41" s="50"/>
      <c r="BM41" s="50"/>
      <c r="BN41" s="50"/>
      <c r="BO41" s="50"/>
      <c r="BP41" s="50"/>
      <c r="BQ41" s="50"/>
      <c r="BR41" s="50"/>
      <c r="BS41" s="50"/>
      <c r="CO41" s="54">
        <v>5</v>
      </c>
      <c r="CP41" s="12"/>
      <c r="CQ41"/>
      <c r="CR41"/>
      <c r="CS41"/>
      <c r="CT41"/>
    </row>
    <row r="42" spans="1:99" x14ac:dyDescent="0.15">
      <c r="A42" s="33"/>
      <c r="B42" s="33"/>
      <c r="C42" s="33"/>
      <c r="D42" s="33"/>
      <c r="E42" s="33"/>
      <c r="F42" s="33"/>
      <c r="G42" s="33"/>
      <c r="I42" s="3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5"/>
      <c r="V42" s="14"/>
      <c r="W42" s="14"/>
      <c r="AI42" s="34"/>
      <c r="AJ42" s="34"/>
      <c r="AK42" s="34"/>
      <c r="AL42" s="34"/>
      <c r="AM42" s="34"/>
      <c r="AO42" s="34"/>
      <c r="AP42" s="34"/>
      <c r="AQ42" s="34"/>
      <c r="AR42" s="34"/>
      <c r="AX42" s="34"/>
      <c r="AY42" s="4"/>
      <c r="AZ42" s="4"/>
      <c r="BA42" s="4"/>
      <c r="BB42" s="4"/>
      <c r="BC42" s="4"/>
      <c r="BD42" s="4"/>
      <c r="BE42" s="4"/>
      <c r="BF42" s="4"/>
      <c r="BG42" s="4"/>
      <c r="BH42" s="4"/>
      <c r="BK42" s="50"/>
      <c r="BL42" s="50"/>
      <c r="BM42" s="50"/>
      <c r="BN42" s="50"/>
      <c r="BO42" s="50"/>
      <c r="BP42" s="50"/>
      <c r="BQ42" s="50"/>
      <c r="BR42" s="50"/>
      <c r="BS42" s="50"/>
      <c r="CO42" s="54">
        <v>6</v>
      </c>
      <c r="CP42" s="12"/>
      <c r="CQ42"/>
      <c r="CR42"/>
      <c r="CS42"/>
      <c r="CT42"/>
      <c r="CU42"/>
    </row>
    <row r="43" spans="1:99" x14ac:dyDescent="0.15">
      <c r="A43" s="33"/>
      <c r="B43" s="33"/>
      <c r="C43" s="33"/>
      <c r="D43" s="33"/>
      <c r="E43" s="33"/>
      <c r="F43" s="33"/>
      <c r="G43" s="33"/>
      <c r="I43" s="3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5"/>
      <c r="V43" s="14"/>
      <c r="W43" s="14"/>
      <c r="AI43" s="34"/>
      <c r="AJ43" s="34"/>
      <c r="AK43" s="34"/>
      <c r="AL43" s="34"/>
      <c r="AM43" s="34"/>
      <c r="AO43" s="34"/>
      <c r="AP43" s="34"/>
      <c r="AQ43" s="34"/>
      <c r="AR43" s="34"/>
      <c r="AX43" s="34"/>
      <c r="AY43" s="4"/>
      <c r="AZ43" s="4"/>
      <c r="BA43" s="4"/>
      <c r="BB43" s="4"/>
      <c r="BC43" s="4"/>
      <c r="BD43" s="4"/>
      <c r="BE43" s="4"/>
      <c r="BF43" s="4"/>
      <c r="BG43" s="4"/>
      <c r="BH43" s="4"/>
      <c r="BK43" s="50"/>
      <c r="BL43" s="50"/>
      <c r="BM43" s="50"/>
      <c r="BN43" s="50"/>
      <c r="BO43" s="50"/>
      <c r="BP43" s="50"/>
      <c r="BQ43" s="50"/>
      <c r="BR43" s="50"/>
      <c r="BS43" s="50"/>
      <c r="CO43" s="54">
        <v>7</v>
      </c>
      <c r="CP43" s="12"/>
      <c r="CQ43"/>
      <c r="CR43"/>
      <c r="CS43"/>
      <c r="CT43"/>
      <c r="CU43"/>
    </row>
    <row r="44" spans="1:99" x14ac:dyDescent="0.15">
      <c r="A44" s="33"/>
      <c r="B44" s="33"/>
      <c r="C44" s="33"/>
      <c r="D44" s="33"/>
      <c r="E44" s="33"/>
      <c r="F44" s="33"/>
      <c r="G44" s="33"/>
      <c r="I44" s="3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85"/>
      <c r="V44" s="14"/>
      <c r="W44" s="14"/>
      <c r="AI44" s="34"/>
      <c r="AJ44" s="34"/>
      <c r="AK44" s="34"/>
      <c r="AL44" s="34"/>
      <c r="AM44" s="34"/>
      <c r="AO44" s="34"/>
      <c r="AP44" s="34"/>
      <c r="AQ44" s="34"/>
      <c r="AR44" s="34"/>
      <c r="AX44" s="34"/>
      <c r="AY44" s="4"/>
      <c r="AZ44" s="4"/>
      <c r="BA44" s="4"/>
      <c r="BB44" s="4"/>
      <c r="BC44" s="4"/>
      <c r="BD44" s="4"/>
      <c r="BE44" s="4"/>
      <c r="BF44" s="4"/>
      <c r="BG44" s="4"/>
      <c r="BH44" s="4"/>
      <c r="BK44" s="50"/>
      <c r="BL44" s="50"/>
      <c r="BM44" s="50"/>
      <c r="BN44" s="50"/>
      <c r="BO44" s="50"/>
      <c r="BP44" s="50"/>
      <c r="BQ44" s="50"/>
      <c r="BR44" s="50"/>
      <c r="BS44" s="50"/>
      <c r="CO44" s="54">
        <v>8</v>
      </c>
      <c r="CP44" s="12"/>
      <c r="CQ44"/>
      <c r="CR44"/>
      <c r="CS44"/>
      <c r="CT44"/>
      <c r="CU44"/>
    </row>
    <row r="45" spans="1:99" x14ac:dyDescent="0.15">
      <c r="A45" s="33"/>
      <c r="B45" s="33"/>
      <c r="C45" s="33"/>
      <c r="D45" s="33"/>
      <c r="E45" s="33"/>
      <c r="F45" s="33"/>
      <c r="G45" s="33"/>
      <c r="I45" s="32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85"/>
      <c r="V45" s="14"/>
      <c r="W45" s="14"/>
      <c r="AI45" s="34"/>
      <c r="AJ45" s="34"/>
      <c r="AK45" s="34"/>
      <c r="AL45" s="34"/>
      <c r="AM45" s="34"/>
      <c r="AO45" s="34"/>
      <c r="AP45" s="34"/>
      <c r="AQ45" s="34"/>
      <c r="AR45" s="34"/>
      <c r="AX45" s="34"/>
      <c r="AY45" s="4"/>
      <c r="AZ45" s="4"/>
      <c r="BA45" s="4"/>
      <c r="BB45" s="4"/>
      <c r="BC45" s="4"/>
      <c r="BD45" s="4"/>
      <c r="BE45" s="4"/>
      <c r="BF45" s="4"/>
      <c r="BG45" s="4"/>
      <c r="BH45" s="4"/>
      <c r="BK45" s="50"/>
      <c r="BL45" s="50"/>
      <c r="BM45" s="50"/>
      <c r="BN45" s="50"/>
      <c r="BO45" s="50"/>
      <c r="BP45" s="50"/>
      <c r="BQ45" s="50"/>
      <c r="BR45" s="50"/>
      <c r="BS45" s="50"/>
      <c r="CO45" s="54">
        <v>9</v>
      </c>
      <c r="CP45" s="12"/>
      <c r="CQ45"/>
      <c r="CR45"/>
      <c r="CS45"/>
      <c r="CT45"/>
      <c r="CU45"/>
    </row>
    <row r="46" spans="1:99" x14ac:dyDescent="0.15">
      <c r="A46" s="33"/>
      <c r="B46" s="33"/>
      <c r="C46" s="33"/>
      <c r="D46" s="33"/>
      <c r="E46" s="33"/>
      <c r="F46" s="33"/>
      <c r="G46" s="33"/>
      <c r="I46" s="32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85"/>
      <c r="V46" s="14"/>
      <c r="W46" s="14"/>
      <c r="AI46" s="34"/>
      <c r="AJ46" s="34"/>
      <c r="AK46" s="34"/>
      <c r="AL46" s="34"/>
      <c r="AM46" s="34"/>
      <c r="AO46" s="34"/>
      <c r="AP46" s="34"/>
      <c r="AQ46" s="34"/>
      <c r="AR46" s="34"/>
      <c r="AX46" s="34"/>
      <c r="AY46" s="4"/>
      <c r="AZ46" s="4"/>
      <c r="BA46" s="4"/>
      <c r="BB46" s="4"/>
      <c r="BC46" s="4"/>
      <c r="BD46" s="4"/>
      <c r="BE46" s="4"/>
      <c r="BF46" s="4"/>
      <c r="BG46" s="4"/>
      <c r="BH46" s="4"/>
      <c r="BK46" s="50"/>
      <c r="BL46" s="50"/>
      <c r="BM46" s="50"/>
      <c r="BN46" s="50"/>
      <c r="BO46" s="50"/>
      <c r="BP46" s="50"/>
      <c r="BQ46" s="50"/>
      <c r="BR46" s="50"/>
      <c r="BS46" s="50"/>
      <c r="CO46" s="54">
        <v>10</v>
      </c>
      <c r="CP46" s="12"/>
      <c r="CQ46"/>
      <c r="CR46"/>
      <c r="CS46"/>
      <c r="CT46"/>
      <c r="CU46"/>
    </row>
    <row r="47" spans="1:99" x14ac:dyDescent="0.15">
      <c r="A47" s="33"/>
      <c r="B47" s="33"/>
      <c r="C47" s="33"/>
      <c r="D47" s="33"/>
      <c r="E47" s="33"/>
      <c r="F47" s="33"/>
      <c r="G47" s="33"/>
      <c r="I47" s="32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85"/>
      <c r="V47" s="14"/>
      <c r="W47" s="14"/>
      <c r="AI47" s="34"/>
      <c r="AJ47" s="34"/>
      <c r="AK47" s="34"/>
      <c r="AL47" s="34"/>
      <c r="AM47" s="34"/>
      <c r="AO47" s="34"/>
      <c r="AP47" s="34"/>
      <c r="AQ47" s="34"/>
      <c r="AR47" s="34"/>
      <c r="AX47" s="34"/>
      <c r="AY47" s="4"/>
      <c r="AZ47" s="4"/>
      <c r="BA47" s="4"/>
      <c r="BB47" s="4"/>
      <c r="BC47" s="4"/>
      <c r="BD47" s="4"/>
      <c r="BE47" s="4"/>
      <c r="BF47" s="4"/>
      <c r="BG47" s="4"/>
      <c r="BH47" s="4"/>
      <c r="BK47" s="50"/>
      <c r="BL47" s="50"/>
      <c r="BM47" s="50"/>
      <c r="BN47" s="50"/>
      <c r="BO47" s="50"/>
      <c r="BP47" s="50"/>
      <c r="BQ47" s="50"/>
      <c r="BR47" s="50"/>
      <c r="BS47" s="50"/>
      <c r="CO47" s="54">
        <v>11</v>
      </c>
      <c r="CP47" s="12"/>
      <c r="CQ47"/>
      <c r="CR47"/>
      <c r="CS47"/>
      <c r="CT47"/>
      <c r="CU47"/>
    </row>
    <row r="48" spans="1:99" x14ac:dyDescent="0.15">
      <c r="A48" s="33"/>
      <c r="B48" s="33"/>
      <c r="C48" s="33"/>
      <c r="D48" s="33"/>
      <c r="E48" s="33"/>
      <c r="F48" s="33"/>
      <c r="G48" s="33"/>
      <c r="I48" s="3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85"/>
      <c r="V48" s="14"/>
      <c r="W48" s="14"/>
      <c r="AI48" s="34"/>
      <c r="AJ48" s="34"/>
      <c r="AK48" s="34"/>
      <c r="AL48" s="34"/>
      <c r="AM48" s="34"/>
      <c r="AO48" s="34"/>
      <c r="AP48" s="34"/>
      <c r="AQ48" s="34"/>
      <c r="AR48" s="34"/>
      <c r="AX48" s="34"/>
      <c r="AY48" s="4"/>
      <c r="AZ48" s="4"/>
      <c r="BA48" s="4"/>
      <c r="BB48" s="4"/>
      <c r="BC48" s="4"/>
      <c r="BD48" s="4"/>
      <c r="BE48" s="4"/>
      <c r="BF48" s="4"/>
      <c r="BG48" s="4"/>
      <c r="BH48" s="4"/>
      <c r="BK48" s="50"/>
      <c r="BL48" s="50"/>
      <c r="BM48" s="50"/>
      <c r="BN48" s="50"/>
      <c r="BO48" s="50"/>
      <c r="BP48" s="50"/>
      <c r="BQ48" s="50"/>
      <c r="BR48" s="50"/>
      <c r="BS48" s="50"/>
      <c r="CO48" s="54">
        <v>12</v>
      </c>
      <c r="CP48" s="12"/>
      <c r="CQ48"/>
      <c r="CR48"/>
      <c r="CS48"/>
      <c r="CT48"/>
      <c r="CU48"/>
    </row>
    <row r="49" spans="1:99" x14ac:dyDescent="0.15">
      <c r="A49" s="33"/>
      <c r="E49" s="33"/>
      <c r="F49" s="33"/>
      <c r="G49" s="33"/>
      <c r="I49" s="3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85"/>
      <c r="V49" s="14"/>
      <c r="W49" s="14"/>
      <c r="AI49" s="34"/>
      <c r="AJ49" s="34"/>
      <c r="AK49" s="34"/>
      <c r="AL49" s="34"/>
      <c r="AM49" s="34"/>
      <c r="AO49" s="34"/>
      <c r="AP49" s="34"/>
      <c r="AQ49" s="34"/>
      <c r="AR49" s="34"/>
      <c r="AX49" s="34"/>
      <c r="AY49" s="4"/>
      <c r="AZ49" s="4"/>
      <c r="BA49" s="4"/>
      <c r="BB49" s="4"/>
      <c r="BC49" s="4"/>
      <c r="BD49" s="4"/>
      <c r="BE49" s="4"/>
      <c r="BF49" s="4"/>
      <c r="BG49" s="4"/>
      <c r="BH49" s="4"/>
      <c r="BK49" s="35"/>
      <c r="BL49" s="50"/>
      <c r="BM49" s="50"/>
      <c r="BN49" s="50"/>
      <c r="BO49" s="50"/>
      <c r="BP49" s="50"/>
      <c r="BQ49" s="50"/>
      <c r="BR49" s="50"/>
      <c r="BS49" s="50"/>
      <c r="CO49" s="54">
        <v>13</v>
      </c>
      <c r="CP49" s="12"/>
      <c r="CQ49"/>
      <c r="CR49"/>
      <c r="CS49"/>
      <c r="CT49"/>
      <c r="CU49"/>
    </row>
    <row r="50" spans="1:99" x14ac:dyDescent="0.15">
      <c r="A50" s="33"/>
      <c r="E50" s="33"/>
      <c r="F50" s="33"/>
      <c r="G50" s="33"/>
      <c r="I50" s="32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85"/>
      <c r="V50" s="14"/>
      <c r="W50" s="14"/>
      <c r="AI50" s="34"/>
      <c r="AJ50" s="34"/>
      <c r="AK50" s="34"/>
      <c r="AL50" s="34"/>
      <c r="AM50" s="34"/>
      <c r="AO50" s="34"/>
      <c r="AP50" s="34"/>
      <c r="AQ50" s="34"/>
      <c r="AR50" s="34"/>
      <c r="AX50" s="34"/>
      <c r="AY50" s="4"/>
      <c r="AZ50" s="4"/>
      <c r="BA50" s="4"/>
      <c r="BB50" s="4"/>
      <c r="BC50" s="4"/>
      <c r="BD50" s="4"/>
      <c r="BE50" s="4"/>
      <c r="BF50" s="4"/>
      <c r="BG50" s="4"/>
      <c r="BH50" s="4"/>
      <c r="BK50" s="35"/>
      <c r="BL50" s="50"/>
      <c r="BM50" s="50"/>
      <c r="BN50" s="50"/>
      <c r="BO50" s="50"/>
      <c r="BP50" s="50"/>
      <c r="BQ50" s="50"/>
      <c r="BR50" s="50"/>
      <c r="BS50" s="50"/>
      <c r="CO50" s="54">
        <v>14</v>
      </c>
      <c r="CP50" s="12"/>
      <c r="CQ50"/>
      <c r="CR50"/>
      <c r="CS50"/>
      <c r="CT50"/>
      <c r="CU50"/>
    </row>
    <row r="51" spans="1:99" x14ac:dyDescent="0.15">
      <c r="A51" s="33"/>
      <c r="E51" s="33"/>
      <c r="F51" s="33"/>
      <c r="G51" s="33"/>
      <c r="I51" s="32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85"/>
      <c r="V51" s="14"/>
      <c r="W51" s="14"/>
      <c r="AI51" s="34"/>
      <c r="AJ51" s="34"/>
      <c r="AK51" s="34"/>
      <c r="AL51" s="34"/>
      <c r="AM51" s="34"/>
      <c r="AO51" s="34"/>
      <c r="AP51" s="34"/>
      <c r="AQ51" s="34"/>
      <c r="AR51" s="34"/>
      <c r="AX51" s="34"/>
      <c r="AY51" s="4"/>
      <c r="AZ51" s="4"/>
      <c r="BA51" s="4"/>
      <c r="BB51" s="4"/>
      <c r="BC51" s="4"/>
      <c r="BD51" s="4"/>
      <c r="BE51" s="4"/>
      <c r="BF51" s="4"/>
      <c r="BG51" s="4"/>
      <c r="BH51" s="4"/>
      <c r="BK51" s="35"/>
      <c r="BL51" s="50"/>
      <c r="BM51" s="50"/>
      <c r="BN51" s="50"/>
      <c r="BO51" s="50"/>
      <c r="BP51" s="50"/>
      <c r="BQ51" s="50"/>
      <c r="BR51" s="50"/>
      <c r="BS51" s="50"/>
      <c r="CO51" s="54">
        <v>15</v>
      </c>
      <c r="CP51" s="12"/>
      <c r="CQ51"/>
      <c r="CR51"/>
      <c r="CS51"/>
      <c r="CT51"/>
      <c r="CU51"/>
    </row>
    <row r="52" spans="1:99" x14ac:dyDescent="0.15">
      <c r="A52" s="33"/>
      <c r="E52" s="33"/>
      <c r="F52" s="33"/>
      <c r="G52" s="33"/>
      <c r="I52" s="3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85"/>
      <c r="V52" s="14"/>
      <c r="W52" s="14"/>
      <c r="AI52" s="34"/>
      <c r="AJ52" s="34"/>
      <c r="AK52" s="34"/>
      <c r="AL52" s="34"/>
      <c r="AM52" s="34"/>
      <c r="AO52" s="34"/>
      <c r="AP52" s="34"/>
      <c r="AQ52" s="34"/>
      <c r="AR52" s="34"/>
      <c r="AX52" s="34"/>
      <c r="AY52" s="4"/>
      <c r="AZ52" s="4"/>
      <c r="BA52" s="4"/>
      <c r="BB52" s="4"/>
      <c r="BC52" s="4"/>
      <c r="BD52" s="4"/>
      <c r="BE52" s="4"/>
      <c r="BF52" s="4"/>
      <c r="BG52" s="4"/>
      <c r="BH52" s="4"/>
      <c r="BK52" s="35"/>
      <c r="BL52" s="50"/>
      <c r="BM52" s="50"/>
      <c r="BN52" s="50"/>
      <c r="BO52" s="50"/>
      <c r="BP52" s="50"/>
      <c r="BQ52" s="50"/>
      <c r="BR52" s="50"/>
      <c r="BS52" s="50"/>
      <c r="CO52" s="54">
        <v>16</v>
      </c>
      <c r="CP52" s="12"/>
      <c r="CQ52"/>
      <c r="CR52"/>
      <c r="CS52"/>
      <c r="CT52"/>
      <c r="CU52"/>
    </row>
    <row r="53" spans="1:99" x14ac:dyDescent="0.15">
      <c r="A53" s="33"/>
      <c r="E53" s="33"/>
      <c r="F53" s="33"/>
      <c r="G53" s="33"/>
      <c r="I53" s="32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85"/>
      <c r="V53" s="14"/>
      <c r="W53" s="14"/>
      <c r="AI53" s="34"/>
      <c r="AJ53" s="34"/>
      <c r="AK53" s="34"/>
      <c r="AL53" s="34"/>
      <c r="AM53" s="34"/>
      <c r="AO53" s="34"/>
      <c r="AP53" s="34"/>
      <c r="AQ53" s="34"/>
      <c r="AR53" s="34"/>
      <c r="AX53" s="34"/>
      <c r="AY53" s="4"/>
      <c r="AZ53" s="4"/>
      <c r="BA53" s="4"/>
      <c r="BB53" s="4"/>
      <c r="BC53" s="4"/>
      <c r="BD53" s="4"/>
      <c r="BE53" s="4"/>
      <c r="BF53" s="4"/>
      <c r="BG53" s="4"/>
      <c r="BH53" s="4"/>
      <c r="BK53" s="35"/>
      <c r="BL53" s="50"/>
      <c r="BM53" s="50"/>
      <c r="BN53" s="50"/>
      <c r="BO53" s="50"/>
      <c r="BP53" s="50"/>
      <c r="BQ53" s="50"/>
      <c r="BR53" s="50"/>
      <c r="BS53" s="50"/>
      <c r="CO53" s="54">
        <v>17</v>
      </c>
      <c r="CP53" s="12"/>
      <c r="CQ53"/>
      <c r="CR53"/>
      <c r="CS53"/>
      <c r="CT53"/>
      <c r="CU53"/>
    </row>
    <row r="54" spans="1:99" x14ac:dyDescent="0.15">
      <c r="A54" s="33"/>
      <c r="E54" s="33"/>
      <c r="F54" s="33"/>
      <c r="G54" s="33"/>
      <c r="I54" s="3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85"/>
      <c r="V54" s="14"/>
      <c r="W54" s="14"/>
      <c r="AI54" s="34"/>
      <c r="AJ54" s="34"/>
      <c r="AK54" s="34"/>
      <c r="AL54" s="34"/>
      <c r="AM54" s="34"/>
      <c r="AO54" s="34"/>
      <c r="AP54" s="34"/>
      <c r="AQ54" s="34"/>
      <c r="AR54" s="34"/>
      <c r="AX54" s="34"/>
      <c r="AY54" s="4"/>
      <c r="AZ54" s="4"/>
      <c r="BA54" s="4"/>
      <c r="BB54" s="4"/>
      <c r="BC54" s="4"/>
      <c r="BD54" s="4"/>
      <c r="BE54" s="4"/>
      <c r="BF54" s="4"/>
      <c r="BG54" s="4"/>
      <c r="BH54" s="4"/>
      <c r="BK54" s="35"/>
      <c r="BL54" s="50"/>
      <c r="BM54" s="50"/>
      <c r="BN54" s="50"/>
      <c r="BO54" s="50"/>
      <c r="BP54" s="50"/>
      <c r="BQ54" s="50"/>
      <c r="BR54" s="50"/>
      <c r="BS54" s="50"/>
      <c r="CO54" s="54">
        <v>18</v>
      </c>
      <c r="CP54" s="12"/>
      <c r="CQ54"/>
      <c r="CR54"/>
      <c r="CS54"/>
      <c r="CT54"/>
      <c r="CU54"/>
    </row>
    <row r="55" spans="1:99" x14ac:dyDescent="0.15">
      <c r="A55" s="33"/>
      <c r="E55" s="33"/>
      <c r="F55" s="33"/>
      <c r="G55" s="33"/>
      <c r="I55" s="32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85"/>
      <c r="V55" s="14"/>
      <c r="W55" s="14"/>
      <c r="AI55" s="34"/>
      <c r="AJ55" s="34"/>
      <c r="AK55" s="34"/>
      <c r="AL55" s="34"/>
      <c r="AM55" s="34"/>
      <c r="AO55" s="34"/>
      <c r="AP55" s="34"/>
      <c r="AQ55" s="34"/>
      <c r="AR55" s="34"/>
      <c r="AX55" s="34"/>
      <c r="AY55" s="4"/>
      <c r="AZ55" s="4"/>
      <c r="BA55" s="4"/>
      <c r="BB55" s="4"/>
      <c r="BC55" s="4"/>
      <c r="BD55" s="4"/>
      <c r="BE55" s="4"/>
      <c r="BF55" s="4"/>
      <c r="BG55" s="4"/>
      <c r="BH55" s="4"/>
      <c r="BK55" s="35"/>
      <c r="BL55" s="50"/>
      <c r="BM55" s="50"/>
      <c r="BN55" s="50"/>
      <c r="BO55" s="50"/>
      <c r="BP55" s="50"/>
      <c r="BQ55" s="50"/>
      <c r="BR55" s="50"/>
      <c r="BS55" s="50"/>
      <c r="CO55" s="54">
        <v>19</v>
      </c>
      <c r="CP55" s="12"/>
      <c r="CQ55"/>
      <c r="CR55"/>
      <c r="CS55"/>
      <c r="CT55"/>
      <c r="CU55"/>
    </row>
    <row r="56" spans="1:99" x14ac:dyDescent="0.15">
      <c r="A56" s="33"/>
      <c r="E56" s="33"/>
      <c r="F56" s="33"/>
      <c r="G56" s="33"/>
      <c r="I56" s="32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85"/>
      <c r="V56" s="14"/>
      <c r="W56" s="14"/>
      <c r="AI56" s="34"/>
      <c r="AJ56" s="34"/>
      <c r="AK56" s="34"/>
      <c r="AL56" s="34"/>
      <c r="AM56" s="34"/>
      <c r="AO56" s="34"/>
      <c r="AP56" s="34"/>
      <c r="AQ56" s="34"/>
      <c r="AR56" s="34"/>
      <c r="AX56" s="34"/>
      <c r="AY56" s="4"/>
      <c r="AZ56" s="4"/>
      <c r="BA56" s="4"/>
      <c r="BB56" s="4"/>
      <c r="BC56" s="4"/>
      <c r="BD56" s="4"/>
      <c r="BE56" s="4"/>
      <c r="BF56" s="4"/>
      <c r="BG56" s="4"/>
      <c r="BH56" s="4"/>
      <c r="BK56" s="35"/>
      <c r="BL56" s="50"/>
      <c r="BM56" s="50"/>
      <c r="BN56" s="50"/>
      <c r="BO56" s="50"/>
      <c r="BP56" s="50"/>
      <c r="BQ56" s="50"/>
      <c r="BR56" s="50"/>
      <c r="BS56" s="50"/>
      <c r="CO56" s="54">
        <v>20</v>
      </c>
      <c r="CP56" s="12"/>
      <c r="CQ56"/>
      <c r="CR56"/>
      <c r="CS56"/>
      <c r="CT56"/>
      <c r="CU56"/>
    </row>
    <row r="57" spans="1:99" x14ac:dyDescent="0.15">
      <c r="A57" s="33"/>
      <c r="E57" s="33"/>
      <c r="F57" s="33"/>
      <c r="G57" s="33"/>
      <c r="I57" s="3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85"/>
      <c r="V57" s="14"/>
      <c r="W57" s="14"/>
      <c r="AI57" s="34"/>
      <c r="AJ57" s="34"/>
      <c r="AK57" s="34"/>
      <c r="AL57" s="34"/>
      <c r="AM57" s="34"/>
      <c r="AO57" s="34"/>
      <c r="AP57" s="34"/>
      <c r="AQ57" s="34"/>
      <c r="AR57" s="34"/>
      <c r="AX57" s="34"/>
      <c r="AY57" s="4"/>
      <c r="AZ57" s="4"/>
      <c r="BA57" s="4"/>
      <c r="BB57" s="4"/>
      <c r="BC57" s="4"/>
      <c r="BD57" s="4"/>
      <c r="BE57" s="4"/>
      <c r="BF57" s="4"/>
      <c r="BG57" s="4"/>
      <c r="BH57" s="4"/>
      <c r="BK57" s="35"/>
      <c r="BL57" s="50"/>
      <c r="BM57" s="50"/>
      <c r="BN57" s="50"/>
      <c r="BO57" s="50"/>
      <c r="BP57" s="50"/>
      <c r="BQ57" s="50"/>
      <c r="BR57" s="50"/>
      <c r="BS57" s="50"/>
      <c r="CO57" s="54">
        <v>21</v>
      </c>
      <c r="CP57" s="12"/>
      <c r="CQ57"/>
      <c r="CR57"/>
      <c r="CS57"/>
      <c r="CT57"/>
      <c r="CU57"/>
    </row>
    <row r="58" spans="1:99" x14ac:dyDescent="0.15">
      <c r="A58" s="33"/>
      <c r="E58" s="33"/>
      <c r="F58" s="33"/>
      <c r="G58" s="33"/>
      <c r="I58" s="3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85"/>
      <c r="V58" s="14"/>
      <c r="W58" s="14"/>
      <c r="AI58" s="34"/>
      <c r="AJ58" s="34"/>
      <c r="AK58" s="34"/>
      <c r="AL58" s="34"/>
      <c r="AM58" s="34"/>
      <c r="AO58" s="34"/>
      <c r="AP58" s="34"/>
      <c r="AQ58" s="34"/>
      <c r="AR58" s="34"/>
      <c r="AX58" s="34"/>
      <c r="AY58" s="4"/>
      <c r="AZ58" s="4"/>
      <c r="BA58" s="4"/>
      <c r="BB58" s="4"/>
      <c r="BC58" s="4"/>
      <c r="BD58" s="4"/>
      <c r="BE58" s="4"/>
      <c r="BF58" s="4"/>
      <c r="BG58" s="4"/>
      <c r="BH58" s="4"/>
      <c r="BK58" s="35"/>
      <c r="BL58" s="50"/>
      <c r="BM58" s="50"/>
      <c r="BN58" s="50"/>
      <c r="BO58" s="50"/>
      <c r="BP58" s="50"/>
      <c r="BQ58" s="50"/>
      <c r="BR58" s="50"/>
      <c r="BS58" s="50"/>
      <c r="CO58" s="54">
        <v>22</v>
      </c>
      <c r="CP58" s="12"/>
      <c r="CQ58"/>
      <c r="CR58"/>
      <c r="CS58"/>
      <c r="CT58"/>
      <c r="CU58"/>
    </row>
    <row r="59" spans="1:99" x14ac:dyDescent="0.15">
      <c r="A59" s="33"/>
      <c r="E59" s="33"/>
      <c r="F59" s="33"/>
      <c r="G59" s="33"/>
      <c r="I59" s="3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85"/>
      <c r="V59" s="14"/>
      <c r="W59" s="14"/>
      <c r="AI59" s="34"/>
      <c r="AJ59" s="34"/>
      <c r="AK59" s="34"/>
      <c r="AL59" s="34"/>
      <c r="AM59" s="34"/>
      <c r="AO59" s="34"/>
      <c r="AP59" s="34"/>
      <c r="AQ59" s="34"/>
      <c r="AR59" s="34"/>
      <c r="AX59" s="34"/>
      <c r="AY59" s="4"/>
      <c r="AZ59" s="4"/>
      <c r="BA59" s="4"/>
      <c r="BB59" s="4"/>
      <c r="BC59" s="4"/>
      <c r="BD59" s="4"/>
      <c r="BE59" s="4"/>
      <c r="BF59" s="4"/>
      <c r="BG59" s="4"/>
      <c r="BH59" s="4"/>
      <c r="BK59" s="35"/>
      <c r="BL59" s="50"/>
      <c r="BM59" s="50"/>
      <c r="BN59" s="50"/>
      <c r="BO59" s="50"/>
      <c r="BP59" s="50"/>
      <c r="BQ59" s="50"/>
      <c r="BR59" s="50"/>
      <c r="BS59" s="50"/>
      <c r="CO59" s="54">
        <v>23</v>
      </c>
      <c r="CP59" s="12"/>
      <c r="CQ59"/>
      <c r="CR59"/>
      <c r="CS59"/>
      <c r="CT59"/>
      <c r="CU59"/>
    </row>
    <row r="60" spans="1:99" x14ac:dyDescent="0.15">
      <c r="CO60" s="54">
        <v>24</v>
      </c>
      <c r="CP60" s="12"/>
      <c r="CQ60"/>
      <c r="CR60"/>
      <c r="CS60"/>
      <c r="CT60"/>
      <c r="CU60"/>
    </row>
    <row r="61" spans="1:99" x14ac:dyDescent="0.15">
      <c r="CO61" s="54">
        <v>25</v>
      </c>
      <c r="CP61" s="12"/>
      <c r="CQ61"/>
      <c r="CR61"/>
      <c r="CS61"/>
      <c r="CT61"/>
      <c r="CU61"/>
    </row>
    <row r="62" spans="1:99" x14ac:dyDescent="0.15">
      <c r="CO62" s="54">
        <v>26</v>
      </c>
      <c r="CP62" s="12"/>
      <c r="CQ62"/>
      <c r="CR62"/>
      <c r="CS62"/>
      <c r="CT62"/>
      <c r="CU62"/>
    </row>
    <row r="63" spans="1:99" x14ac:dyDescent="0.15">
      <c r="CO63" s="54">
        <v>27</v>
      </c>
      <c r="CP63" s="12"/>
      <c r="CQ63"/>
      <c r="CR63"/>
      <c r="CS63"/>
      <c r="CT63"/>
      <c r="CU63"/>
    </row>
    <row r="64" spans="1:99" x14ac:dyDescent="0.15">
      <c r="CO64" s="54">
        <v>28</v>
      </c>
      <c r="CP64" s="12"/>
      <c r="CQ64"/>
      <c r="CR64"/>
      <c r="CS64"/>
      <c r="CT64"/>
      <c r="CU64"/>
    </row>
    <row r="65" spans="93:99" x14ac:dyDescent="0.15">
      <c r="CO65" s="54">
        <v>29</v>
      </c>
      <c r="CP65" s="12"/>
      <c r="CQ65"/>
      <c r="CR65"/>
      <c r="CS65"/>
      <c r="CT65"/>
      <c r="CU65"/>
    </row>
    <row r="66" spans="93:99" x14ac:dyDescent="0.15">
      <c r="CO66" s="54">
        <v>30</v>
      </c>
      <c r="CP66" s="12"/>
      <c r="CQ66"/>
      <c r="CR66"/>
      <c r="CS66"/>
      <c r="CT66"/>
      <c r="CU66"/>
    </row>
    <row r="67" spans="93:99" x14ac:dyDescent="0.15">
      <c r="CO67" s="54">
        <v>31</v>
      </c>
      <c r="CP67" s="12"/>
      <c r="CQ67"/>
      <c r="CR67"/>
      <c r="CS67"/>
      <c r="CT67"/>
      <c r="CU67"/>
    </row>
    <row r="68" spans="93:99" x14ac:dyDescent="0.15">
      <c r="CO68" s="54">
        <v>32</v>
      </c>
      <c r="CP68" s="12"/>
      <c r="CQ68"/>
      <c r="CR68"/>
      <c r="CS68"/>
      <c r="CT68"/>
      <c r="CU68"/>
    </row>
    <row r="69" spans="93:99" x14ac:dyDescent="0.15">
      <c r="CO69" s="54">
        <v>33</v>
      </c>
      <c r="CP69" s="12"/>
      <c r="CQ69"/>
      <c r="CR69"/>
      <c r="CS69"/>
      <c r="CT69"/>
      <c r="CU69"/>
    </row>
    <row r="70" spans="93:99" x14ac:dyDescent="0.15">
      <c r="CO70" s="54">
        <v>34</v>
      </c>
      <c r="CP70" s="12"/>
      <c r="CQ70"/>
      <c r="CR70"/>
      <c r="CS70"/>
      <c r="CT70"/>
      <c r="CU70"/>
    </row>
    <row r="71" spans="93:99" x14ac:dyDescent="0.15">
      <c r="CO71" s="54">
        <v>35</v>
      </c>
      <c r="CP71" s="12"/>
      <c r="CQ71"/>
      <c r="CR71"/>
      <c r="CS71"/>
      <c r="CT71"/>
      <c r="CU71"/>
    </row>
    <row r="72" spans="93:99" x14ac:dyDescent="0.15">
      <c r="CO72" s="54">
        <v>36</v>
      </c>
      <c r="CP72" s="12"/>
      <c r="CQ72"/>
      <c r="CR72"/>
      <c r="CS72"/>
      <c r="CT72"/>
      <c r="CU72"/>
    </row>
    <row r="73" spans="93:99" x14ac:dyDescent="0.15">
      <c r="CO73" s="54">
        <v>37</v>
      </c>
      <c r="CP73" s="12"/>
      <c r="CQ73"/>
      <c r="CR73"/>
      <c r="CS73"/>
      <c r="CT73"/>
      <c r="CU73"/>
    </row>
    <row r="74" spans="93:99" x14ac:dyDescent="0.15">
      <c r="CO74" s="54">
        <v>38</v>
      </c>
      <c r="CP74" s="12"/>
      <c r="CQ74"/>
      <c r="CR74"/>
      <c r="CS74"/>
      <c r="CT74"/>
      <c r="CU74"/>
    </row>
    <row r="75" spans="93:99" x14ac:dyDescent="0.15">
      <c r="CO75" s="54">
        <v>39</v>
      </c>
      <c r="CP75" s="12"/>
      <c r="CQ75"/>
      <c r="CR75"/>
      <c r="CS75"/>
      <c r="CT75"/>
      <c r="CU75"/>
    </row>
    <row r="76" spans="93:99" x14ac:dyDescent="0.15">
      <c r="CO76" s="54">
        <v>40</v>
      </c>
      <c r="CP76" s="12"/>
      <c r="CQ76"/>
      <c r="CR76"/>
      <c r="CS76"/>
      <c r="CT76"/>
      <c r="CU76"/>
    </row>
    <row r="77" spans="93:99" x14ac:dyDescent="0.15">
      <c r="CO77" s="54">
        <v>41</v>
      </c>
      <c r="CP77" s="12"/>
      <c r="CQ77"/>
      <c r="CR77"/>
      <c r="CS77"/>
      <c r="CT77"/>
      <c r="CU77"/>
    </row>
    <row r="78" spans="93:99" x14ac:dyDescent="0.15">
      <c r="CO78" s="54">
        <v>42</v>
      </c>
      <c r="CP78" s="12"/>
      <c r="CQ78"/>
      <c r="CR78"/>
      <c r="CS78"/>
      <c r="CT78"/>
      <c r="CU78"/>
    </row>
    <row r="79" spans="93:99" x14ac:dyDescent="0.15">
      <c r="CO79" s="54">
        <v>43</v>
      </c>
      <c r="CP79" s="12"/>
      <c r="CQ79"/>
      <c r="CR79"/>
      <c r="CS79"/>
      <c r="CT79"/>
      <c r="CU79"/>
    </row>
    <row r="80" spans="93:99" x14ac:dyDescent="0.15">
      <c r="CO80" s="54">
        <v>44</v>
      </c>
      <c r="CP80" s="12"/>
      <c r="CQ80"/>
      <c r="CR80"/>
      <c r="CS80"/>
      <c r="CT80"/>
      <c r="CU80"/>
    </row>
    <row r="81" spans="93:99" x14ac:dyDescent="0.15">
      <c r="CO81" s="54">
        <v>45</v>
      </c>
      <c r="CP81" s="12"/>
      <c r="CQ81"/>
      <c r="CR81"/>
      <c r="CS81"/>
      <c r="CT81"/>
      <c r="CU81"/>
    </row>
    <row r="82" spans="93:99" x14ac:dyDescent="0.15">
      <c r="CO82" s="54">
        <v>46</v>
      </c>
      <c r="CP82" s="12"/>
      <c r="CQ82"/>
      <c r="CR82"/>
      <c r="CS82"/>
      <c r="CT82"/>
      <c r="CU82"/>
    </row>
    <row r="83" spans="93:99" x14ac:dyDescent="0.15">
      <c r="CO83" s="54">
        <v>47</v>
      </c>
      <c r="CP83" s="12"/>
      <c r="CQ83"/>
      <c r="CR83"/>
      <c r="CS83"/>
      <c r="CT83"/>
      <c r="CU83"/>
    </row>
    <row r="84" spans="93:99" x14ac:dyDescent="0.15">
      <c r="CO84" s="54">
        <v>48</v>
      </c>
      <c r="CP84" s="12"/>
      <c r="CQ84"/>
      <c r="CR84"/>
      <c r="CS84"/>
      <c r="CT84"/>
      <c r="CU84"/>
    </row>
    <row r="85" spans="93:99" x14ac:dyDescent="0.15">
      <c r="CO85" s="54">
        <v>49</v>
      </c>
      <c r="CP85" s="12"/>
      <c r="CQ85" s="14"/>
      <c r="CR85" s="33"/>
      <c r="CS85"/>
      <c r="CT85"/>
      <c r="CU85"/>
    </row>
    <row r="86" spans="93:99" x14ac:dyDescent="0.15">
      <c r="CO86" s="54">
        <v>50</v>
      </c>
      <c r="CP86" s="12"/>
      <c r="CQ86" s="14"/>
      <c r="CR86" s="33"/>
      <c r="CS86"/>
      <c r="CT86"/>
      <c r="CU86"/>
    </row>
    <row r="87" spans="93:99" x14ac:dyDescent="0.15">
      <c r="CO87" s="54">
        <v>51</v>
      </c>
      <c r="CP87" s="12"/>
      <c r="CQ87" s="14"/>
      <c r="CR87" s="33"/>
      <c r="CS87"/>
      <c r="CT87"/>
      <c r="CU87"/>
    </row>
    <row r="88" spans="93:99" x14ac:dyDescent="0.15">
      <c r="CO88" s="54">
        <v>52</v>
      </c>
      <c r="CP88" s="12"/>
      <c r="CQ88" s="14"/>
      <c r="CR88" s="33"/>
      <c r="CS88"/>
      <c r="CT88"/>
      <c r="CU88"/>
    </row>
    <row r="89" spans="93:99" x14ac:dyDescent="0.15">
      <c r="CO89" s="54">
        <v>53</v>
      </c>
      <c r="CP89" s="12"/>
      <c r="CQ89" s="14"/>
      <c r="CR89" s="33"/>
      <c r="CS89"/>
      <c r="CT89"/>
      <c r="CU89"/>
    </row>
    <row r="90" spans="93:99" x14ac:dyDescent="0.15">
      <c r="CO90" s="54">
        <v>54</v>
      </c>
      <c r="CP90" s="12"/>
      <c r="CQ90" s="14"/>
      <c r="CR90" s="33"/>
      <c r="CS90"/>
      <c r="CT90"/>
      <c r="CU90"/>
    </row>
    <row r="91" spans="93:99" x14ac:dyDescent="0.15">
      <c r="CO91" s="54">
        <v>55</v>
      </c>
      <c r="CP91" s="12"/>
      <c r="CQ91" s="14"/>
      <c r="CR91" s="33"/>
      <c r="CS91"/>
      <c r="CT91"/>
      <c r="CU91"/>
    </row>
    <row r="92" spans="93:99" x14ac:dyDescent="0.15">
      <c r="CO92" s="54">
        <v>56</v>
      </c>
      <c r="CP92" s="12"/>
      <c r="CQ92" s="14"/>
      <c r="CR92" s="33"/>
      <c r="CS92"/>
      <c r="CT92"/>
      <c r="CU92"/>
    </row>
    <row r="93" spans="93:99" x14ac:dyDescent="0.15">
      <c r="CO93" s="54">
        <v>57</v>
      </c>
      <c r="CP93" s="12"/>
      <c r="CQ93" s="14"/>
      <c r="CR93" s="33"/>
      <c r="CS93"/>
      <c r="CT93"/>
      <c r="CU93"/>
    </row>
    <row r="94" spans="93:99" x14ac:dyDescent="0.15">
      <c r="CO94" s="54">
        <v>58</v>
      </c>
      <c r="CP94" s="12"/>
      <c r="CQ94" s="14"/>
      <c r="CR94" s="33"/>
      <c r="CS94"/>
      <c r="CT94"/>
      <c r="CU94"/>
    </row>
    <row r="95" spans="93:99" x14ac:dyDescent="0.15">
      <c r="CO95" s="54">
        <v>59</v>
      </c>
      <c r="CP95" s="12"/>
      <c r="CQ95" s="14"/>
      <c r="CR95" s="33"/>
      <c r="CS95"/>
      <c r="CT95"/>
      <c r="CU95"/>
    </row>
    <row r="96" spans="93:99" x14ac:dyDescent="0.15">
      <c r="CO96" s="54">
        <v>60</v>
      </c>
      <c r="CP96" s="12"/>
      <c r="CQ96" s="14"/>
      <c r="CR96" s="33"/>
      <c r="CS96"/>
      <c r="CT96"/>
      <c r="CU96"/>
    </row>
    <row r="97" spans="93:99" x14ac:dyDescent="0.15">
      <c r="CO97" s="54">
        <v>61</v>
      </c>
      <c r="CP97" s="12"/>
      <c r="CQ97" s="14"/>
      <c r="CR97" s="33"/>
      <c r="CS97"/>
      <c r="CT97"/>
      <c r="CU97"/>
    </row>
    <row r="98" spans="93:99" x14ac:dyDescent="0.15">
      <c r="CO98" s="54">
        <v>62</v>
      </c>
      <c r="CP98" s="12"/>
      <c r="CQ98" s="14"/>
      <c r="CR98" s="33"/>
      <c r="CS98"/>
      <c r="CT98"/>
      <c r="CU98"/>
    </row>
    <row r="99" spans="93:99" x14ac:dyDescent="0.15">
      <c r="CO99" s="54">
        <v>63</v>
      </c>
      <c r="CP99" s="12"/>
      <c r="CQ99" s="14"/>
      <c r="CR99" s="33"/>
      <c r="CS99"/>
      <c r="CT99"/>
      <c r="CU99"/>
    </row>
    <row r="100" spans="93:99" x14ac:dyDescent="0.15">
      <c r="CO100" s="54">
        <v>64</v>
      </c>
      <c r="CP100" s="12"/>
      <c r="CQ100" s="14"/>
      <c r="CR100" s="33"/>
      <c r="CS100"/>
      <c r="CT100"/>
      <c r="CU100"/>
    </row>
    <row r="101" spans="93:99" x14ac:dyDescent="0.15">
      <c r="CO101" s="54">
        <v>65</v>
      </c>
      <c r="CP101" s="12"/>
      <c r="CQ101" s="14"/>
      <c r="CR101" s="33"/>
      <c r="CS101"/>
      <c r="CT101"/>
      <c r="CU101"/>
    </row>
    <row r="102" spans="93:99" x14ac:dyDescent="0.15">
      <c r="CO102" s="54">
        <v>66</v>
      </c>
      <c r="CP102" s="12"/>
      <c r="CQ102" s="14"/>
      <c r="CR102" s="33"/>
      <c r="CS102"/>
      <c r="CT102"/>
      <c r="CU102"/>
    </row>
    <row r="103" spans="93:99" x14ac:dyDescent="0.15">
      <c r="CO103" s="54">
        <v>67</v>
      </c>
      <c r="CP103" s="12"/>
      <c r="CQ103" s="14"/>
      <c r="CR103" s="33"/>
      <c r="CS103"/>
      <c r="CT103"/>
      <c r="CU103"/>
    </row>
    <row r="104" spans="93:99" x14ac:dyDescent="0.15">
      <c r="CO104" s="54">
        <v>68</v>
      </c>
      <c r="CP104" s="12"/>
      <c r="CQ104" s="14"/>
      <c r="CR104" s="33"/>
      <c r="CS104"/>
      <c r="CT104"/>
      <c r="CU104"/>
    </row>
    <row r="105" spans="93:99" x14ac:dyDescent="0.15">
      <c r="CO105" s="54">
        <v>69</v>
      </c>
      <c r="CP105" s="12"/>
      <c r="CQ105" s="14"/>
      <c r="CR105" s="33"/>
      <c r="CS105"/>
      <c r="CT105"/>
      <c r="CU105"/>
    </row>
    <row r="106" spans="93:99" x14ac:dyDescent="0.15">
      <c r="CO106" s="54">
        <v>70</v>
      </c>
      <c r="CP106" s="12"/>
      <c r="CQ106" s="14"/>
      <c r="CR106" s="33"/>
      <c r="CS106"/>
      <c r="CT106"/>
      <c r="CU106"/>
    </row>
    <row r="107" spans="93:99" x14ac:dyDescent="0.15">
      <c r="CO107" s="54">
        <v>71</v>
      </c>
      <c r="CP107" s="12"/>
      <c r="CQ107" s="14"/>
      <c r="CR107" s="33"/>
      <c r="CS107"/>
      <c r="CT107"/>
      <c r="CU107"/>
    </row>
    <row r="108" spans="93:99" x14ac:dyDescent="0.15">
      <c r="CO108" s="54">
        <v>72</v>
      </c>
      <c r="CP108" s="12"/>
      <c r="CQ108" s="14"/>
      <c r="CR108" s="33"/>
      <c r="CS108"/>
      <c r="CT108"/>
      <c r="CU108"/>
    </row>
    <row r="109" spans="93:99" x14ac:dyDescent="0.15">
      <c r="CO109" s="54">
        <v>73</v>
      </c>
      <c r="CP109" s="12"/>
      <c r="CQ109" s="14"/>
      <c r="CR109" s="33"/>
      <c r="CS109"/>
      <c r="CT109"/>
      <c r="CU109"/>
    </row>
    <row r="110" spans="93:99" x14ac:dyDescent="0.15">
      <c r="CO110" s="54">
        <v>74</v>
      </c>
      <c r="CP110" s="12"/>
      <c r="CQ110" s="14"/>
      <c r="CR110" s="33"/>
      <c r="CS110"/>
      <c r="CT110"/>
      <c r="CU110"/>
    </row>
    <row r="111" spans="93:99" x14ac:dyDescent="0.15">
      <c r="CO111" s="54">
        <v>75</v>
      </c>
      <c r="CP111" s="12"/>
      <c r="CQ111" s="14"/>
      <c r="CR111" s="33"/>
      <c r="CS111"/>
      <c r="CT111"/>
      <c r="CU111"/>
    </row>
    <row r="112" spans="93:99" x14ac:dyDescent="0.15">
      <c r="CO112" s="54">
        <v>76</v>
      </c>
      <c r="CP112" s="12"/>
      <c r="CQ112" s="14"/>
      <c r="CR112" s="33"/>
      <c r="CS112"/>
      <c r="CT112"/>
      <c r="CU112"/>
    </row>
    <row r="113" spans="93:99" x14ac:dyDescent="0.15">
      <c r="CO113" s="54">
        <v>77</v>
      </c>
      <c r="CP113" s="12"/>
      <c r="CQ113" s="14"/>
      <c r="CR113" s="33"/>
      <c r="CS113"/>
      <c r="CT113"/>
      <c r="CU113"/>
    </row>
    <row r="114" spans="93:99" x14ac:dyDescent="0.15">
      <c r="CO114" s="54">
        <v>78</v>
      </c>
      <c r="CP114" s="12"/>
      <c r="CQ114" s="14"/>
      <c r="CR114" s="33"/>
      <c r="CS114"/>
      <c r="CT114"/>
      <c r="CU114"/>
    </row>
    <row r="115" spans="93:99" x14ac:dyDescent="0.15">
      <c r="CO115" s="54">
        <v>79</v>
      </c>
      <c r="CP115" s="12"/>
      <c r="CQ115" s="14"/>
      <c r="CR115" s="33"/>
      <c r="CS115"/>
      <c r="CT115"/>
      <c r="CU115"/>
    </row>
    <row r="116" spans="93:99" x14ac:dyDescent="0.15">
      <c r="CO116" s="54">
        <v>80</v>
      </c>
      <c r="CP116" s="12"/>
      <c r="CQ116" s="14"/>
      <c r="CR116" s="33"/>
      <c r="CS116"/>
      <c r="CT116"/>
      <c r="CU116"/>
    </row>
    <row r="117" spans="93:99" x14ac:dyDescent="0.15">
      <c r="CO117" s="54">
        <v>81</v>
      </c>
      <c r="CP117" s="12"/>
      <c r="CQ117" s="14"/>
      <c r="CR117" s="33"/>
      <c r="CS117"/>
      <c r="CT117"/>
      <c r="CU117"/>
    </row>
    <row r="118" spans="93:99" x14ac:dyDescent="0.15">
      <c r="CO118" s="54">
        <v>82</v>
      </c>
      <c r="CP118" s="12"/>
      <c r="CQ118" s="14"/>
      <c r="CR118" s="33"/>
      <c r="CS118"/>
      <c r="CT118"/>
      <c r="CU118"/>
    </row>
    <row r="119" spans="93:99" x14ac:dyDescent="0.15">
      <c r="CO119" s="54">
        <v>83</v>
      </c>
      <c r="CP119" s="12"/>
      <c r="CQ119" s="14"/>
      <c r="CR119" s="33"/>
      <c r="CS119"/>
      <c r="CT119"/>
      <c r="CU119"/>
    </row>
    <row r="120" spans="93:99" x14ac:dyDescent="0.15">
      <c r="CO120" s="54">
        <v>84</v>
      </c>
      <c r="CP120" s="12"/>
      <c r="CQ120" s="14"/>
      <c r="CR120" s="33"/>
      <c r="CS120"/>
      <c r="CT120"/>
      <c r="CU120"/>
    </row>
    <row r="121" spans="93:99" x14ac:dyDescent="0.15">
      <c r="CO121" s="54">
        <v>85</v>
      </c>
      <c r="CP121" s="12"/>
      <c r="CQ121" s="14"/>
      <c r="CR121" s="33"/>
      <c r="CS121"/>
      <c r="CT121"/>
      <c r="CU121"/>
    </row>
    <row r="122" spans="93:99" x14ac:dyDescent="0.15">
      <c r="CO122" s="54">
        <v>86</v>
      </c>
      <c r="CP122" s="12"/>
      <c r="CQ122" s="14"/>
      <c r="CR122" s="33"/>
      <c r="CS122"/>
      <c r="CT122"/>
      <c r="CU122"/>
    </row>
    <row r="123" spans="93:99" x14ac:dyDescent="0.15">
      <c r="CO123" s="54">
        <v>87</v>
      </c>
      <c r="CP123" s="12"/>
      <c r="CQ123" s="14"/>
      <c r="CR123" s="33"/>
      <c r="CS123"/>
      <c r="CT123"/>
      <c r="CU123"/>
    </row>
    <row r="124" spans="93:99" x14ac:dyDescent="0.15">
      <c r="CO124" s="54">
        <v>88</v>
      </c>
      <c r="CP124" s="12"/>
      <c r="CQ124" s="14"/>
      <c r="CR124" s="33"/>
      <c r="CS124"/>
      <c r="CT124"/>
      <c r="CU124"/>
    </row>
    <row r="125" spans="93:99" x14ac:dyDescent="0.15">
      <c r="CO125" s="54">
        <v>89</v>
      </c>
      <c r="CP125" s="12"/>
      <c r="CQ125" s="14"/>
      <c r="CR125" s="33"/>
      <c r="CS125"/>
      <c r="CT125"/>
      <c r="CU125"/>
    </row>
    <row r="126" spans="93:99" x14ac:dyDescent="0.15">
      <c r="CO126" s="54">
        <v>90</v>
      </c>
      <c r="CP126" s="12"/>
      <c r="CQ126" s="14"/>
      <c r="CR126" s="33"/>
      <c r="CS126"/>
      <c r="CT126"/>
      <c r="CU126"/>
    </row>
    <row r="127" spans="93:99" x14ac:dyDescent="0.15">
      <c r="CO127" s="54">
        <v>91</v>
      </c>
      <c r="CP127" s="12"/>
      <c r="CQ127" s="14"/>
      <c r="CR127" s="33"/>
      <c r="CS127"/>
      <c r="CT127"/>
      <c r="CU127"/>
    </row>
    <row r="128" spans="93:99" x14ac:dyDescent="0.15">
      <c r="CO128" s="54">
        <v>92</v>
      </c>
      <c r="CP128" s="12"/>
      <c r="CQ128" s="14"/>
      <c r="CR128" s="33"/>
      <c r="CS128"/>
      <c r="CT128"/>
      <c r="CU128"/>
    </row>
    <row r="129" spans="93:99" x14ac:dyDescent="0.15">
      <c r="CO129" s="54">
        <v>93</v>
      </c>
      <c r="CP129" s="12"/>
      <c r="CQ129" s="14"/>
      <c r="CR129" s="33"/>
      <c r="CS129"/>
      <c r="CT129"/>
      <c r="CU129"/>
    </row>
    <row r="130" spans="93:99" x14ac:dyDescent="0.15">
      <c r="CO130" s="54">
        <v>94</v>
      </c>
      <c r="CP130" s="12"/>
      <c r="CQ130" s="14"/>
      <c r="CR130" s="33"/>
      <c r="CS130"/>
      <c r="CT130"/>
      <c r="CU130"/>
    </row>
    <row r="131" spans="93:99" x14ac:dyDescent="0.15">
      <c r="CO131" s="54">
        <v>95</v>
      </c>
      <c r="CP131" s="12"/>
      <c r="CQ131" s="14"/>
      <c r="CR131" s="33"/>
      <c r="CS131"/>
      <c r="CT131"/>
      <c r="CU131"/>
    </row>
    <row r="132" spans="93:99" x14ac:dyDescent="0.15">
      <c r="CO132" s="54">
        <v>96</v>
      </c>
      <c r="CP132" s="12"/>
      <c r="CQ132" s="14"/>
      <c r="CR132" s="33"/>
      <c r="CS132"/>
      <c r="CT132"/>
      <c r="CU132"/>
    </row>
    <row r="133" spans="93:99" x14ac:dyDescent="0.15">
      <c r="CO133" s="54">
        <v>97</v>
      </c>
      <c r="CP133" s="12"/>
      <c r="CQ133" s="14"/>
      <c r="CR133" s="33"/>
      <c r="CS133"/>
      <c r="CT133"/>
      <c r="CU133"/>
    </row>
    <row r="134" spans="93:99" x14ac:dyDescent="0.15">
      <c r="CO134" s="54">
        <v>98</v>
      </c>
      <c r="CP134" s="12"/>
      <c r="CQ134" s="14"/>
      <c r="CR134" s="33"/>
      <c r="CS134"/>
      <c r="CT134"/>
      <c r="CU134"/>
    </row>
    <row r="135" spans="93:99" x14ac:dyDescent="0.15">
      <c r="CO135" s="54">
        <v>99</v>
      </c>
      <c r="CP135" s="12"/>
      <c r="CQ135" s="14"/>
      <c r="CR135" s="33"/>
      <c r="CS135"/>
      <c r="CT135"/>
      <c r="CU135"/>
    </row>
    <row r="136" spans="93:99" x14ac:dyDescent="0.15">
      <c r="CO136" s="54">
        <v>100</v>
      </c>
      <c r="CP136" s="12"/>
      <c r="CQ136" s="14"/>
      <c r="CR136" s="33"/>
      <c r="CS136"/>
      <c r="CT136"/>
      <c r="CU136"/>
    </row>
    <row r="137" spans="93:99" x14ac:dyDescent="0.15">
      <c r="CO137" s="54">
        <v>101</v>
      </c>
      <c r="CP137" s="12"/>
      <c r="CQ137" s="14"/>
      <c r="CR137" s="33"/>
      <c r="CS137"/>
      <c r="CT137"/>
      <c r="CU137"/>
    </row>
    <row r="138" spans="93:99" x14ac:dyDescent="0.15">
      <c r="CO138" s="54">
        <v>102</v>
      </c>
      <c r="CP138" s="12"/>
      <c r="CQ138" s="14"/>
      <c r="CR138" s="33"/>
      <c r="CS138"/>
      <c r="CT138"/>
      <c r="CU138"/>
    </row>
    <row r="139" spans="93:99" x14ac:dyDescent="0.15">
      <c r="CO139" s="54">
        <v>103</v>
      </c>
      <c r="CP139" s="12"/>
      <c r="CQ139" s="14"/>
      <c r="CR139" s="33"/>
      <c r="CS139"/>
      <c r="CT139"/>
      <c r="CU139"/>
    </row>
    <row r="140" spans="93:99" x14ac:dyDescent="0.15">
      <c r="CO140" s="54">
        <v>104</v>
      </c>
      <c r="CP140" s="12"/>
      <c r="CQ140" s="14"/>
      <c r="CR140" s="33"/>
      <c r="CS140"/>
      <c r="CT140"/>
      <c r="CU140"/>
    </row>
    <row r="141" spans="93:99" x14ac:dyDescent="0.15">
      <c r="CO141" s="54">
        <v>105</v>
      </c>
      <c r="CP141" s="12"/>
      <c r="CQ141" s="14"/>
      <c r="CR141" s="33"/>
      <c r="CS141"/>
      <c r="CT141"/>
      <c r="CU141"/>
    </row>
    <row r="142" spans="93:99" x14ac:dyDescent="0.15">
      <c r="CO142" s="54">
        <v>106</v>
      </c>
      <c r="CP142" s="12"/>
      <c r="CQ142" s="14"/>
      <c r="CR142" s="33"/>
      <c r="CS142"/>
      <c r="CT142"/>
      <c r="CU142"/>
    </row>
    <row r="143" spans="93:99" x14ac:dyDescent="0.15">
      <c r="CO143" s="54">
        <v>107</v>
      </c>
      <c r="CP143" s="12"/>
      <c r="CQ143" s="14"/>
      <c r="CR143" s="33"/>
      <c r="CS143"/>
      <c r="CT143"/>
      <c r="CU143"/>
    </row>
    <row r="144" spans="93:99" x14ac:dyDescent="0.15">
      <c r="CO144" s="54">
        <v>108</v>
      </c>
      <c r="CP144" s="12"/>
      <c r="CQ144" s="14"/>
      <c r="CR144" s="33"/>
      <c r="CS144"/>
      <c r="CT144"/>
      <c r="CU144"/>
    </row>
    <row r="145" spans="93:99" x14ac:dyDescent="0.15">
      <c r="CO145" s="54">
        <v>109</v>
      </c>
      <c r="CP145" s="12"/>
      <c r="CQ145" s="14"/>
      <c r="CR145" s="33"/>
      <c r="CS145"/>
      <c r="CT145"/>
      <c r="CU145"/>
    </row>
    <row r="146" spans="93:99" x14ac:dyDescent="0.15">
      <c r="CO146" s="54">
        <v>110</v>
      </c>
      <c r="CP146" s="12"/>
      <c r="CQ146" s="14"/>
      <c r="CR146" s="33"/>
      <c r="CS146"/>
      <c r="CT146"/>
      <c r="CU146"/>
    </row>
    <row r="147" spans="93:99" x14ac:dyDescent="0.15">
      <c r="CO147" s="54">
        <v>111</v>
      </c>
      <c r="CP147" s="12"/>
      <c r="CQ147" s="14"/>
      <c r="CR147" s="33"/>
      <c r="CS147"/>
      <c r="CT147"/>
      <c r="CU147"/>
    </row>
    <row r="148" spans="93:99" x14ac:dyDescent="0.15">
      <c r="CO148" s="54">
        <v>112</v>
      </c>
      <c r="CP148" s="12"/>
      <c r="CQ148" s="14"/>
      <c r="CR148" s="33"/>
      <c r="CS148"/>
      <c r="CT148"/>
      <c r="CU148"/>
    </row>
    <row r="149" spans="93:99" x14ac:dyDescent="0.15">
      <c r="CO149" s="54">
        <v>113</v>
      </c>
      <c r="CP149" s="12"/>
      <c r="CQ149" s="14"/>
      <c r="CR149" s="33"/>
      <c r="CS149"/>
      <c r="CT149"/>
      <c r="CU149"/>
    </row>
    <row r="150" spans="93:99" x14ac:dyDescent="0.15">
      <c r="CO150" s="54">
        <v>114</v>
      </c>
      <c r="CP150" s="12"/>
      <c r="CQ150" s="14"/>
      <c r="CR150" s="33"/>
      <c r="CS150"/>
      <c r="CT150"/>
      <c r="CU150"/>
    </row>
    <row r="151" spans="93:99" x14ac:dyDescent="0.15">
      <c r="CO151" s="54">
        <v>115</v>
      </c>
      <c r="CP151" s="12"/>
      <c r="CQ151" s="14"/>
      <c r="CR151" s="33"/>
      <c r="CS151"/>
      <c r="CT151"/>
      <c r="CU151"/>
    </row>
    <row r="152" spans="93:99" x14ac:dyDescent="0.15">
      <c r="CO152" s="54">
        <v>116</v>
      </c>
      <c r="CP152" s="12"/>
      <c r="CQ152" s="14"/>
      <c r="CR152" s="33"/>
      <c r="CS152"/>
      <c r="CT152"/>
      <c r="CU152"/>
    </row>
    <row r="153" spans="93:99" x14ac:dyDescent="0.15">
      <c r="CO153" s="54">
        <v>117</v>
      </c>
      <c r="CP153" s="12"/>
      <c r="CQ153" s="14"/>
      <c r="CR153" s="33"/>
      <c r="CS153"/>
      <c r="CT153"/>
      <c r="CU153"/>
    </row>
    <row r="154" spans="93:99" x14ac:dyDescent="0.15">
      <c r="CO154" s="54">
        <v>118</v>
      </c>
      <c r="CP154" s="12"/>
      <c r="CQ154" s="14"/>
      <c r="CR154" s="33"/>
      <c r="CS154"/>
      <c r="CT154"/>
      <c r="CU154"/>
    </row>
    <row r="155" spans="93:99" x14ac:dyDescent="0.15">
      <c r="CO155" s="54">
        <v>119</v>
      </c>
      <c r="CP155" s="12"/>
      <c r="CQ155" s="14"/>
      <c r="CR155" s="33"/>
      <c r="CS155"/>
      <c r="CT155"/>
      <c r="CU155"/>
    </row>
    <row r="156" spans="93:99" x14ac:dyDescent="0.15">
      <c r="CO156" s="54">
        <v>120</v>
      </c>
      <c r="CP156" s="12"/>
      <c r="CQ156" s="14"/>
      <c r="CR156" s="33"/>
      <c r="CS156"/>
      <c r="CT156"/>
      <c r="CU156"/>
    </row>
    <row r="157" spans="93:99" x14ac:dyDescent="0.15">
      <c r="CO157" s="53"/>
      <c r="CP157" s="12"/>
      <c r="CQ157" s="14"/>
      <c r="CR157" s="33"/>
      <c r="CS157"/>
      <c r="CT157"/>
      <c r="CU157"/>
    </row>
    <row r="158" spans="93:99" x14ac:dyDescent="0.15">
      <c r="CO158" s="3" t="s">
        <v>104</v>
      </c>
      <c r="CP158" s="14"/>
      <c r="CQ158" s="14"/>
      <c r="CR158" s="33"/>
      <c r="CS158"/>
      <c r="CT158"/>
      <c r="CU158"/>
    </row>
    <row r="159" spans="93:99" x14ac:dyDescent="0.15">
      <c r="CO159" s="52" t="s">
        <v>28</v>
      </c>
      <c r="CP159" s="48"/>
      <c r="CQ159" s="2"/>
      <c r="CR159" s="33"/>
      <c r="CS159"/>
      <c r="CT159"/>
      <c r="CU159"/>
    </row>
    <row r="160" spans="93:99" x14ac:dyDescent="0.15">
      <c r="CO160" s="47" t="s">
        <v>29</v>
      </c>
      <c r="CP160" s="48"/>
      <c r="CQ160" s="2"/>
      <c r="CR160" s="33"/>
      <c r="CS160"/>
      <c r="CT160"/>
      <c r="CU160"/>
    </row>
    <row r="161" spans="93:99" x14ac:dyDescent="0.15">
      <c r="CO161" s="47" t="s">
        <v>30</v>
      </c>
      <c r="CP161" s="48"/>
      <c r="CQ161" s="2"/>
      <c r="CR161" s="33"/>
      <c r="CS161"/>
      <c r="CT161"/>
      <c r="CU161"/>
    </row>
    <row r="162" spans="93:99" x14ac:dyDescent="0.15">
      <c r="CO162" s="47" t="s">
        <v>31</v>
      </c>
      <c r="CP162" s="48"/>
      <c r="CQ162" s="2"/>
      <c r="CR162" s="33"/>
      <c r="CS162"/>
      <c r="CT162"/>
      <c r="CU162"/>
    </row>
    <row r="163" spans="93:99" x14ac:dyDescent="0.15">
      <c r="CO163" s="47" t="s">
        <v>32</v>
      </c>
      <c r="CP163" s="48"/>
      <c r="CQ163" s="2"/>
      <c r="CR163" s="33"/>
      <c r="CS163"/>
      <c r="CT163"/>
      <c r="CU163"/>
    </row>
    <row r="164" spans="93:99" x14ac:dyDescent="0.15">
      <c r="CO164" s="47" t="s">
        <v>33</v>
      </c>
      <c r="CP164" s="48"/>
      <c r="CQ164" s="2"/>
      <c r="CR164" s="33"/>
      <c r="CS164"/>
      <c r="CT164"/>
      <c r="CU164"/>
    </row>
    <row r="165" spans="93:99" x14ac:dyDescent="0.15">
      <c r="CO165" s="47" t="s">
        <v>34</v>
      </c>
      <c r="CP165" s="48"/>
      <c r="CQ165" s="2"/>
      <c r="CR165" s="33"/>
      <c r="CS165"/>
      <c r="CT165"/>
      <c r="CU165"/>
    </row>
    <row r="166" spans="93:99" x14ac:dyDescent="0.15">
      <c r="CO166" s="47" t="s">
        <v>35</v>
      </c>
      <c r="CP166" s="48"/>
      <c r="CQ166" s="2"/>
      <c r="CR166" s="33"/>
      <c r="CS166"/>
      <c r="CT166"/>
      <c r="CU166"/>
    </row>
    <row r="167" spans="93:99" x14ac:dyDescent="0.15">
      <c r="CO167" s="47" t="s">
        <v>36</v>
      </c>
      <c r="CP167" s="48"/>
      <c r="CQ167" s="2"/>
      <c r="CR167" s="33"/>
      <c r="CS167"/>
      <c r="CT167"/>
      <c r="CU167"/>
    </row>
    <row r="168" spans="93:99" x14ac:dyDescent="0.15">
      <c r="CO168" s="47" t="s">
        <v>37</v>
      </c>
      <c r="CP168" s="48"/>
      <c r="CQ168" s="2"/>
      <c r="CR168" s="33"/>
      <c r="CS168"/>
      <c r="CT168"/>
      <c r="CU168"/>
    </row>
    <row r="169" spans="93:99" x14ac:dyDescent="0.15">
      <c r="CO169" s="47" t="s">
        <v>38</v>
      </c>
      <c r="CP169" s="48"/>
      <c r="CQ169" s="2"/>
      <c r="CR169" s="33"/>
      <c r="CS169"/>
      <c r="CT169"/>
      <c r="CU169"/>
    </row>
    <row r="170" spans="93:99" x14ac:dyDescent="0.15">
      <c r="CO170" s="47" t="s">
        <v>39</v>
      </c>
      <c r="CP170" s="48"/>
      <c r="CQ170" s="2"/>
      <c r="CR170" s="33"/>
      <c r="CS170"/>
      <c r="CT170"/>
      <c r="CU170"/>
    </row>
    <row r="171" spans="93:99" x14ac:dyDescent="0.15">
      <c r="CO171" s="47" t="s">
        <v>40</v>
      </c>
      <c r="CP171" s="48"/>
      <c r="CQ171" s="2"/>
      <c r="CR171" s="33"/>
      <c r="CS171"/>
      <c r="CT171"/>
      <c r="CU171"/>
    </row>
    <row r="172" spans="93:99" x14ac:dyDescent="0.15">
      <c r="CO172" s="47" t="s">
        <v>46</v>
      </c>
      <c r="CP172" s="48"/>
      <c r="CQ172" s="2"/>
      <c r="CR172" s="33"/>
      <c r="CS172"/>
      <c r="CT172"/>
      <c r="CU172"/>
    </row>
    <row r="173" spans="93:99" x14ac:dyDescent="0.15">
      <c r="CO173" s="47" t="s">
        <v>41</v>
      </c>
      <c r="CP173" s="48"/>
      <c r="CQ173" s="2"/>
      <c r="CR173" s="33"/>
      <c r="CS173"/>
      <c r="CT173"/>
      <c r="CU173"/>
    </row>
    <row r="175" spans="93:99" x14ac:dyDescent="0.15">
      <c r="CO175" s="50" t="s">
        <v>12</v>
      </c>
    </row>
    <row r="176" spans="93:99" x14ac:dyDescent="0.15">
      <c r="CO176" s="80" t="s">
        <v>114</v>
      </c>
    </row>
    <row r="177" spans="93:93" x14ac:dyDescent="0.15">
      <c r="CO177" s="80"/>
    </row>
  </sheetData>
  <dataConsolidate/>
  <mergeCells count="108">
    <mergeCell ref="AL2:AQ2"/>
    <mergeCell ref="AD3:AD7"/>
    <mergeCell ref="J5:P5"/>
    <mergeCell ref="AJ3:AJ7"/>
    <mergeCell ref="BB5:BB7"/>
    <mergeCell ref="AR4:AW4"/>
    <mergeCell ref="AW5:AW7"/>
    <mergeCell ref="AX5:AX7"/>
    <mergeCell ref="AY5:AY7"/>
    <mergeCell ref="AF3:AF7"/>
    <mergeCell ref="C2:C7"/>
    <mergeCell ref="J6:J7"/>
    <mergeCell ref="R6:R7"/>
    <mergeCell ref="E3:E7"/>
    <mergeCell ref="I6:I7"/>
    <mergeCell ref="BI5:BI7"/>
    <mergeCell ref="BD4:BH4"/>
    <mergeCell ref="BA5:BA7"/>
    <mergeCell ref="AS5:AS7"/>
    <mergeCell ref="AN5:AN7"/>
    <mergeCell ref="B20:D20"/>
    <mergeCell ref="B22:D22"/>
    <mergeCell ref="S6:S7"/>
    <mergeCell ref="BC5:BC7"/>
    <mergeCell ref="M6:M7"/>
    <mergeCell ref="P6:P7"/>
    <mergeCell ref="AK3:AK7"/>
    <mergeCell ref="AV5:AV7"/>
    <mergeCell ref="AT5:AT7"/>
    <mergeCell ref="AZ5:AZ7"/>
    <mergeCell ref="BK5:BK7"/>
    <mergeCell ref="BD5:BD7"/>
    <mergeCell ref="BI2:CM2"/>
    <mergeCell ref="BX3:CB3"/>
    <mergeCell ref="CM3:CM7"/>
    <mergeCell ref="BX4:BY4"/>
    <mergeCell ref="CG4:CL4"/>
    <mergeCell ref="CL5:CL7"/>
    <mergeCell ref="CC5:CC7"/>
    <mergeCell ref="BI3:BK4"/>
    <mergeCell ref="BH5:BH7"/>
    <mergeCell ref="BJ5:BJ7"/>
    <mergeCell ref="BZ4:CA4"/>
    <mergeCell ref="BE5:BE7"/>
    <mergeCell ref="BN3:BR4"/>
    <mergeCell ref="BL3:BL7"/>
    <mergeCell ref="AR2:BH3"/>
    <mergeCell ref="AX4:BC4"/>
    <mergeCell ref="BS3:BW3"/>
    <mergeCell ref="BF5:BF7"/>
    <mergeCell ref="CC3:CK3"/>
    <mergeCell ref="BS4:BT4"/>
    <mergeCell ref="BR5:BR7"/>
    <mergeCell ref="CC4:CF4"/>
    <mergeCell ref="CD5:CD7"/>
    <mergeCell ref="CE5:CE7"/>
    <mergeCell ref="BT5:BT7"/>
    <mergeCell ref="CB4:CB7"/>
    <mergeCell ref="CI5:CI7"/>
    <mergeCell ref="CK5:CK7"/>
    <mergeCell ref="AO5:AO7"/>
    <mergeCell ref="CJ5:CJ7"/>
    <mergeCell ref="BQ5:BQ7"/>
    <mergeCell ref="BU4:BW4"/>
    <mergeCell ref="BG5:BG7"/>
    <mergeCell ref="CF5:CF7"/>
    <mergeCell ref="CG5:CG7"/>
    <mergeCell ref="CH5:CH7"/>
    <mergeCell ref="AC3:AC7"/>
    <mergeCell ref="X3:X7"/>
    <mergeCell ref="B2:B7"/>
    <mergeCell ref="D2:D7"/>
    <mergeCell ref="Q6:Q7"/>
    <mergeCell ref="X2:AK2"/>
    <mergeCell ref="E2:W2"/>
    <mergeCell ref="F6:F7"/>
    <mergeCell ref="G6:G7"/>
    <mergeCell ref="AG3:AG7"/>
    <mergeCell ref="AE3:AE7"/>
    <mergeCell ref="BO5:BO7"/>
    <mergeCell ref="BP5:BP7"/>
    <mergeCell ref="BS5:BS7"/>
    <mergeCell ref="AM5:AM7"/>
    <mergeCell ref="AL5:AL7"/>
    <mergeCell ref="AU5:AU7"/>
    <mergeCell ref="AR5:AR7"/>
    <mergeCell ref="AP4:AQ6"/>
    <mergeCell ref="BN5:BN7"/>
    <mergeCell ref="Q5:S5"/>
    <mergeCell ref="T3:W4"/>
    <mergeCell ref="F3:S4"/>
    <mergeCell ref="T5:T7"/>
    <mergeCell ref="U5:U7"/>
    <mergeCell ref="AB3:AB7"/>
    <mergeCell ref="AA3:AA7"/>
    <mergeCell ref="Z3:Z7"/>
    <mergeCell ref="Y3:Y7"/>
    <mergeCell ref="H6:H7"/>
    <mergeCell ref="CS27:CT27"/>
    <mergeCell ref="CO34:CP34"/>
    <mergeCell ref="BZ5:CA6"/>
    <mergeCell ref="BX5:BY6"/>
    <mergeCell ref="V5:V7"/>
    <mergeCell ref="W5:W7"/>
    <mergeCell ref="BM3:BM7"/>
    <mergeCell ref="BU5:BW6"/>
    <mergeCell ref="AI3:AI7"/>
    <mergeCell ref="AH3:AH7"/>
  </mergeCells>
  <phoneticPr fontId="16"/>
  <dataValidations count="12">
    <dataValidation type="list" allowBlank="1" showInputMessage="1" showErrorMessage="1" sqref="G8:G19">
      <formula1>$CO$37:$CO$156</formula1>
    </dataValidation>
    <dataValidation type="list" allowBlank="1" showInputMessage="1" showErrorMessage="1" sqref="X8:AJ19">
      <formula1>$CQ$27:$CQ$28</formula1>
    </dataValidation>
    <dataValidation type="list" allowBlank="1" showInputMessage="1" showErrorMessage="1" sqref="AR8:AR19">
      <formula1>$CS$29:$CS$30</formula1>
    </dataValidation>
    <dataValidation type="list" allowBlank="1" showInputMessage="1" showErrorMessage="1" sqref="AX8:AX19">
      <formula1>$CS$34:$CS$35</formula1>
    </dataValidation>
    <dataValidation type="list" allowBlank="1" showInputMessage="1" showErrorMessage="1" sqref="BL8:BL19">
      <formula1>$CU$27:$CU$28</formula1>
    </dataValidation>
    <dataValidation type="list" allowBlank="1" showInputMessage="1" showErrorMessage="1" sqref="CB8:CB19">
      <formula1>$CU$31:$CU$32</formula1>
    </dataValidation>
    <dataValidation type="list" allowBlank="1" showInputMessage="1" showErrorMessage="1" sqref="V8:V19">
      <formula1>$CO$176:$CO$177</formula1>
    </dataValidation>
    <dataValidation type="list" allowBlank="1" showInputMessage="1" showErrorMessage="1" sqref="F8:F19">
      <formula1>$CO$27:$CO$28</formula1>
    </dataValidation>
    <dataValidation type="list" allowBlank="1" showInputMessage="1" showErrorMessage="1" sqref="H8:H19">
      <formula1>$CO$32:$CO$33</formula1>
    </dataValidation>
    <dataValidation type="list" allowBlank="1" showInputMessage="1" showErrorMessage="1" sqref="I8:I19">
      <formula1>$CO$160:$CO$173</formula1>
    </dataValidation>
    <dataValidation type="whole" allowBlank="1" showInputMessage="1" showErrorMessage="1" sqref="AM8:AM19">
      <formula1>0</formula1>
      <formula2>1000000</formula2>
    </dataValidation>
    <dataValidation type="whole" allowBlank="1" showInputMessage="1" showErrorMessage="1" sqref="AN8:AO19">
      <formula1>0</formula1>
      <formula2>500000</formula2>
    </dataValidation>
  </dataValidations>
  <pageMargins left="0.7" right="0.7" top="0.75" bottom="0.75" header="0.3" footer="0.3"/>
  <pageSetup paperSize="8" scale="85" fitToWidth="0" orientation="landscape" r:id="rId1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総括表（計算式入り）</vt:lpstr>
      <vt:lpstr>'総括表（計算式入り）'!Print_Area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2021-05-23T07:09:49Z</cp:lastPrinted>
  <dcterms:created xsi:type="dcterms:W3CDTF">2010-01-26T04:14:38Z</dcterms:created>
  <dcterms:modified xsi:type="dcterms:W3CDTF">2021-08-16T02:17:05Z</dcterms:modified>
</cp:coreProperties>
</file>